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ocuments\TABLEAUX ORIGINAUX\"/>
    </mc:Choice>
  </mc:AlternateContent>
  <xr:revisionPtr revIDLastSave="0" documentId="13_ncr:1_{F870C6F9-5D1F-4344-8006-05C09A18BBE0}" xr6:coauthVersionLast="47" xr6:coauthVersionMax="47" xr10:uidLastSave="{00000000-0000-0000-0000-000000000000}"/>
  <bookViews>
    <workbookView xWindow="-120" yWindow="-120" windowWidth="29040" windowHeight="15720" xr2:uid="{A8A2B2BD-E521-4E78-8B34-2E2B5F54F08D}"/>
  </bookViews>
  <sheets>
    <sheet name="Calcul" sheetId="2" r:id="rId1"/>
    <sheet name="Paramètrage" sheetId="1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" i="1" l="1"/>
  <c r="N6" i="1" s="1"/>
  <c r="N4" i="1"/>
  <c r="G25" i="2"/>
  <c r="G24" i="2"/>
  <c r="T1" i="1"/>
  <c r="U5" i="1" s="1"/>
  <c r="E7" i="2"/>
  <c r="C7" i="2"/>
  <c r="C18" i="2" s="1"/>
  <c r="C20" i="2"/>
  <c r="C19" i="2"/>
  <c r="O7" i="1"/>
  <c r="O8" i="1"/>
  <c r="O9" i="1"/>
  <c r="O10" i="1"/>
  <c r="O12" i="1"/>
  <c r="O13" i="1"/>
  <c r="O11" i="1"/>
  <c r="O3" i="1"/>
  <c r="M4" i="1"/>
  <c r="A7" i="2"/>
  <c r="AB4" i="1" l="1"/>
  <c r="AB3" i="1"/>
  <c r="N7" i="1"/>
  <c r="AB6" i="1"/>
  <c r="AB5" i="1"/>
  <c r="Q3" i="1"/>
  <c r="AA3" i="1"/>
  <c r="Z3" i="1"/>
  <c r="Y3" i="1"/>
  <c r="X3" i="1"/>
  <c r="W3" i="1"/>
  <c r="V3" i="1"/>
  <c r="U3" i="1"/>
  <c r="T3" i="1"/>
  <c r="S3" i="1"/>
  <c r="R3" i="1"/>
  <c r="U9" i="1"/>
  <c r="Q7" i="1"/>
  <c r="R11" i="1"/>
  <c r="U7" i="1"/>
  <c r="V10" i="1"/>
  <c r="V8" i="1"/>
  <c r="V6" i="1"/>
  <c r="T7" i="1"/>
  <c r="AA9" i="1"/>
  <c r="AA7" i="1"/>
  <c r="AA4" i="1"/>
  <c r="X7" i="1"/>
  <c r="S4" i="1"/>
  <c r="T5" i="1"/>
  <c r="W9" i="1"/>
  <c r="W7" i="1"/>
  <c r="Z9" i="1"/>
  <c r="Y7" i="1"/>
  <c r="X9" i="1"/>
  <c r="S10" i="1"/>
  <c r="S5" i="1"/>
  <c r="V9" i="1"/>
  <c r="V7" i="1"/>
  <c r="V5" i="1"/>
  <c r="S7" i="1"/>
  <c r="Z7" i="1"/>
  <c r="R7" i="1"/>
  <c r="Y9" i="1"/>
  <c r="S6" i="1"/>
  <c r="R10" i="1"/>
  <c r="V11" i="1"/>
  <c r="AA10" i="1"/>
  <c r="AA8" i="1"/>
  <c r="AA11" i="1"/>
  <c r="Z10" i="1"/>
  <c r="Z8" i="1"/>
  <c r="Z11" i="1"/>
  <c r="Q4" i="1"/>
  <c r="T9" i="1"/>
  <c r="Y10" i="1"/>
  <c r="Y8" i="1"/>
  <c r="Y11" i="1"/>
  <c r="R4" i="1"/>
  <c r="U8" i="1"/>
  <c r="X10" i="1"/>
  <c r="X8" i="1"/>
  <c r="X11" i="1"/>
  <c r="Q6" i="1"/>
  <c r="T8" i="1"/>
  <c r="W10" i="1"/>
  <c r="W8" i="1"/>
  <c r="W11" i="1"/>
  <c r="R5" i="1"/>
  <c r="U11" i="1"/>
  <c r="V4" i="1"/>
  <c r="S9" i="1"/>
  <c r="T11" i="1"/>
  <c r="Q9" i="1"/>
  <c r="U4" i="1"/>
  <c r="R9" i="1"/>
  <c r="U6" i="1"/>
  <c r="S11" i="1"/>
  <c r="Q10" i="1"/>
  <c r="Q8" i="1"/>
  <c r="T4" i="1"/>
  <c r="T6" i="1"/>
  <c r="R6" i="1"/>
  <c r="Q5" i="1"/>
  <c r="U10" i="1"/>
  <c r="S8" i="1"/>
  <c r="Q11" i="1"/>
  <c r="T10" i="1"/>
  <c r="R8" i="1"/>
  <c r="O4" i="1"/>
  <c r="C37" i="2"/>
  <c r="C36" i="2"/>
  <c r="C35" i="2"/>
  <c r="C34" i="2"/>
  <c r="C33" i="2"/>
  <c r="G18" i="2"/>
  <c r="A32" i="2" s="1"/>
  <c r="E19" i="2"/>
  <c r="A20" i="2"/>
  <c r="A19" i="2"/>
  <c r="G12" i="2"/>
  <c r="G23" i="2" s="1"/>
  <c r="A37" i="2" s="1"/>
  <c r="G11" i="2"/>
  <c r="G22" i="2" s="1"/>
  <c r="A36" i="2" s="1"/>
  <c r="G10" i="2"/>
  <c r="G21" i="2" s="1"/>
  <c r="A35" i="2" s="1"/>
  <c r="G9" i="2"/>
  <c r="G20" i="2" s="1"/>
  <c r="A34" i="2" s="1"/>
  <c r="G8" i="2"/>
  <c r="G19" i="2" s="1"/>
  <c r="A33" i="2" s="1"/>
  <c r="E18" i="2"/>
  <c r="A18" i="2"/>
  <c r="N8" i="1" l="1"/>
  <c r="AB7" i="1"/>
  <c r="D8" i="2"/>
  <c r="D19" i="2" s="1"/>
  <c r="F8" i="2"/>
  <c r="F19" i="2" s="1"/>
  <c r="B8" i="2"/>
  <c r="B19" i="2" s="1"/>
  <c r="B9" i="2"/>
  <c r="B20" i="2" s="1"/>
  <c r="D9" i="2"/>
  <c r="D20" i="2" s="1"/>
  <c r="F9" i="2"/>
  <c r="F20" i="2" s="1"/>
  <c r="M5" i="1"/>
  <c r="AA5" i="1" s="1"/>
  <c r="J4" i="1"/>
  <c r="X4" i="1" s="1"/>
  <c r="K4" i="1"/>
  <c r="Y4" i="1" s="1"/>
  <c r="L4" i="1"/>
  <c r="Z4" i="1" s="1"/>
  <c r="I4" i="1"/>
  <c r="W4" i="1" s="1"/>
  <c r="AB8" i="1" l="1"/>
  <c r="N9" i="1"/>
  <c r="K5" i="1"/>
  <c r="I5" i="1"/>
  <c r="L5" i="1"/>
  <c r="J5" i="1"/>
  <c r="M6" i="1"/>
  <c r="O5" i="1"/>
  <c r="AB9" i="1" l="1"/>
  <c r="N10" i="1"/>
  <c r="I6" i="1"/>
  <c r="W6" i="1" s="1"/>
  <c r="W5" i="1"/>
  <c r="L6" i="1"/>
  <c r="Z6" i="1" s="1"/>
  <c r="Z5" i="1"/>
  <c r="J6" i="1"/>
  <c r="X6" i="1" s="1"/>
  <c r="X5" i="1"/>
  <c r="O6" i="1"/>
  <c r="AA6" i="1"/>
  <c r="H12" i="2" s="1"/>
  <c r="K6" i="1"/>
  <c r="Y6" i="1" s="1"/>
  <c r="Y5" i="1"/>
  <c r="H10" i="2" s="1"/>
  <c r="H21" i="2" s="1"/>
  <c r="H11" i="2" l="1"/>
  <c r="H22" i="2" s="1"/>
  <c r="H9" i="2"/>
  <c r="H20" i="2" s="1"/>
  <c r="AB10" i="1"/>
  <c r="N11" i="1"/>
  <c r="AB11" i="1" s="1"/>
  <c r="H14" i="2" s="1"/>
  <c r="H25" i="2" s="1"/>
  <c r="H23" i="2"/>
  <c r="H24" i="2" s="1"/>
  <c r="H13" i="2"/>
  <c r="H8" i="2"/>
  <c r="H19" i="2" s="1"/>
</calcChain>
</file>

<file path=xl/sharedStrings.xml><?xml version="1.0" encoding="utf-8"?>
<sst xmlns="http://schemas.openxmlformats.org/spreadsheetml/2006/main" count="57" uniqueCount="45">
  <si>
    <t>QF</t>
  </si>
  <si>
    <t>De</t>
  </si>
  <si>
    <t>A</t>
  </si>
  <si>
    <t>Péri CMLP</t>
  </si>
  <si>
    <t>Matin</t>
  </si>
  <si>
    <t>Soir</t>
  </si>
  <si>
    <t>Péri Lgs</t>
  </si>
  <si>
    <t>Mercredis</t>
  </si>
  <si>
    <t>Après-Midi</t>
  </si>
  <si>
    <t>Journée</t>
  </si>
  <si>
    <t>Minimum</t>
  </si>
  <si>
    <t>Maximum</t>
  </si>
  <si>
    <t>QF de la Famille =</t>
  </si>
  <si>
    <t>Matin Avec repas</t>
  </si>
  <si>
    <t>Après-Midi Avec Repas</t>
  </si>
  <si>
    <t>Accueil de Loisirs (Merc et Vac)</t>
  </si>
  <si>
    <t>Le Quotient Familial est fourni par la CAF, la MSA ou calculé par nos soins si nécessaire.</t>
  </si>
  <si>
    <t>Durant les vacances scolaires, seul la formule "journée" existe.</t>
  </si>
  <si>
    <t>Tx horaire</t>
  </si>
  <si>
    <t>Familles de la Communauté de Communes TOVAL</t>
  </si>
  <si>
    <t>Familles hors de la Communauté de Communes TOVAL</t>
  </si>
  <si>
    <t>Tps d'ouverture</t>
  </si>
  <si>
    <t>heures</t>
  </si>
  <si>
    <t>Veuillez indiquer dans la case grise, votre quotient familial CAF ou MSA.</t>
  </si>
  <si>
    <t>La grille de tarifictaion ci-dessus ne tient pas compte des aides accordées à la famille. Dans tous les cas, la famille doit impérativement payer le minimum (voir tableau ci-dessous).</t>
  </si>
  <si>
    <t>Pour information : Votre Quotient Familial est valable de septembre à août. Il peut être modifié à la demande de la famille sous certaines conditions.</t>
  </si>
  <si>
    <t>Informations diverses</t>
  </si>
  <si>
    <t>Péri MdT</t>
  </si>
  <si>
    <t>QF =</t>
  </si>
  <si>
    <t>Matin CMLP</t>
  </si>
  <si>
    <t>Soir CMLP</t>
  </si>
  <si>
    <t>Matin Lgs</t>
  </si>
  <si>
    <t>Soir Lgs</t>
  </si>
  <si>
    <t>Matin MdT</t>
  </si>
  <si>
    <t>Soir MdT</t>
  </si>
  <si>
    <t>Vac Matin</t>
  </si>
  <si>
    <t>Vac Mat +R</t>
  </si>
  <si>
    <t>Vac AM+R</t>
  </si>
  <si>
    <t>Vac AM</t>
  </si>
  <si>
    <t>Vac journée</t>
  </si>
  <si>
    <t>Calcul Péri/Vac/Merc</t>
  </si>
  <si>
    <t>Journée Stage</t>
  </si>
  <si>
    <t>Journée Séjour ou nuitée</t>
  </si>
  <si>
    <t>Vac Séjour</t>
  </si>
  <si>
    <t>Séjour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</si>
</sst>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000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tted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44" fontId="0" fillId="0" borderId="0" xfId="0" applyNumberFormat="1" applyAlignment="1">
      <alignment vertical="center"/>
    </xf>
    <xf numFmtId="44" fontId="0" fillId="0" borderId="1" xfId="0" applyNumberFormat="1" applyBorder="1" applyAlignment="1">
      <alignment vertical="center"/>
    </xf>
    <xf numFmtId="44" fontId="0" fillId="0" borderId="4" xfId="0" applyNumberFormat="1" applyBorder="1" applyAlignment="1">
      <alignment vertical="center"/>
    </xf>
    <xf numFmtId="44" fontId="0" fillId="0" borderId="11" xfId="0" applyNumberFormat="1" applyBorder="1" applyAlignment="1">
      <alignment vertical="center"/>
    </xf>
    <xf numFmtId="44" fontId="0" fillId="0" borderId="14" xfId="0" applyNumberFormat="1" applyBorder="1" applyAlignment="1">
      <alignment vertical="center"/>
    </xf>
    <xf numFmtId="44" fontId="0" fillId="0" borderId="15" xfId="0" applyNumberFormat="1" applyBorder="1" applyAlignment="1">
      <alignment vertical="center"/>
    </xf>
    <xf numFmtId="44" fontId="0" fillId="0" borderId="16" xfId="0" applyNumberFormat="1" applyBorder="1" applyAlignment="1">
      <alignment vertical="center"/>
    </xf>
    <xf numFmtId="44" fontId="0" fillId="0" borderId="17" xfId="0" applyNumberFormat="1" applyBorder="1" applyAlignment="1">
      <alignment vertical="center"/>
    </xf>
    <xf numFmtId="44" fontId="0" fillId="0" borderId="18" xfId="0" applyNumberFormat="1" applyBorder="1" applyAlignment="1">
      <alignment vertical="center"/>
    </xf>
    <xf numFmtId="44" fontId="0" fillId="0" borderId="20" xfId="0" applyNumberFormat="1" applyBorder="1" applyAlignment="1">
      <alignment vertical="center"/>
    </xf>
    <xf numFmtId="44" fontId="0" fillId="0" borderId="22" xfId="0" applyNumberFormat="1" applyBorder="1" applyAlignment="1">
      <alignment vertical="center"/>
    </xf>
    <xf numFmtId="44" fontId="0" fillId="0" borderId="26" xfId="0" applyNumberFormat="1" applyBorder="1" applyAlignment="1">
      <alignment vertical="center"/>
    </xf>
    <xf numFmtId="44" fontId="0" fillId="0" borderId="27" xfId="0" applyNumberFormat="1" applyBorder="1" applyAlignment="1">
      <alignment vertical="center"/>
    </xf>
    <xf numFmtId="44" fontId="0" fillId="0" borderId="28" xfId="0" applyNumberFormat="1" applyBorder="1" applyAlignment="1">
      <alignment vertical="center"/>
    </xf>
    <xf numFmtId="44" fontId="0" fillId="0" borderId="29" xfId="0" applyNumberFormat="1" applyBorder="1" applyAlignment="1">
      <alignment vertical="center"/>
    </xf>
    <xf numFmtId="44" fontId="0" fillId="0" borderId="31" xfId="0" applyNumberFormat="1" applyBorder="1" applyAlignment="1">
      <alignment vertical="center"/>
    </xf>
    <xf numFmtId="44" fontId="0" fillId="0" borderId="32" xfId="0" applyNumberFormat="1" applyBorder="1" applyAlignment="1">
      <alignment vertical="center"/>
    </xf>
    <xf numFmtId="44" fontId="0" fillId="0" borderId="36" xfId="0" applyNumberFormat="1" applyBorder="1" applyAlignment="1">
      <alignment vertical="center"/>
    </xf>
    <xf numFmtId="0" fontId="0" fillId="0" borderId="0" xfId="0" applyAlignment="1">
      <alignment vertical="center"/>
    </xf>
    <xf numFmtId="44" fontId="0" fillId="0" borderId="38" xfId="0" applyNumberFormat="1" applyBorder="1" applyAlignment="1">
      <alignment vertical="center"/>
    </xf>
    <xf numFmtId="44" fontId="0" fillId="0" borderId="39" xfId="0" applyNumberFormat="1" applyBorder="1" applyAlignment="1">
      <alignment vertical="center"/>
    </xf>
    <xf numFmtId="164" fontId="0" fillId="0" borderId="40" xfId="0" applyNumberFormat="1" applyBorder="1" applyAlignment="1">
      <alignment vertical="center"/>
    </xf>
    <xf numFmtId="164" fontId="0" fillId="0" borderId="42" xfId="0" applyNumberFormat="1" applyBorder="1" applyAlignment="1">
      <alignment vertical="center"/>
    </xf>
    <xf numFmtId="164" fontId="0" fillId="0" borderId="18" xfId="0" applyNumberFormat="1" applyBorder="1" applyAlignment="1">
      <alignment vertical="center"/>
    </xf>
    <xf numFmtId="44" fontId="0" fillId="0" borderId="43" xfId="0" applyNumberFormat="1" applyBorder="1" applyAlignment="1">
      <alignment vertical="center"/>
    </xf>
    <xf numFmtId="44" fontId="0" fillId="0" borderId="44" xfId="0" applyNumberFormat="1" applyBorder="1" applyAlignment="1">
      <alignment vertical="center"/>
    </xf>
    <xf numFmtId="164" fontId="0" fillId="0" borderId="45" xfId="0" applyNumberFormat="1" applyBorder="1" applyAlignment="1">
      <alignment vertical="center"/>
    </xf>
    <xf numFmtId="164" fontId="0" fillId="0" borderId="48" xfId="0" applyNumberFormat="1" applyBorder="1" applyAlignment="1">
      <alignment vertical="center"/>
    </xf>
    <xf numFmtId="164" fontId="0" fillId="0" borderId="49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4" fontId="1" fillId="2" borderId="0" xfId="0" applyNumberFormat="1" applyFont="1" applyFill="1" applyAlignment="1" applyProtection="1">
      <alignment vertical="center"/>
      <protection locked="0"/>
    </xf>
    <xf numFmtId="164" fontId="0" fillId="0" borderId="39" xfId="0" applyNumberFormat="1" applyBorder="1" applyAlignment="1">
      <alignment vertical="center"/>
    </xf>
    <xf numFmtId="164" fontId="0" fillId="0" borderId="44" xfId="0" applyNumberFormat="1" applyBorder="1" applyAlignment="1">
      <alignment vertical="center"/>
    </xf>
    <xf numFmtId="44" fontId="0" fillId="0" borderId="2" xfId="0" applyNumberFormat="1" applyBorder="1" applyAlignment="1">
      <alignment vertical="center"/>
    </xf>
    <xf numFmtId="44" fontId="0" fillId="0" borderId="56" xfId="0" applyNumberFormat="1" applyBorder="1" applyAlignment="1">
      <alignment vertical="center"/>
    </xf>
    <xf numFmtId="44" fontId="0" fillId="0" borderId="57" xfId="0" applyNumberFormat="1" applyBorder="1" applyAlignment="1">
      <alignment vertical="center"/>
    </xf>
    <xf numFmtId="44" fontId="0" fillId="0" borderId="58" xfId="0" applyNumberFormat="1" applyBorder="1" applyAlignment="1">
      <alignment vertical="center"/>
    </xf>
    <xf numFmtId="164" fontId="0" fillId="0" borderId="58" xfId="0" applyNumberFormat="1" applyBorder="1" applyAlignment="1">
      <alignment vertical="center"/>
    </xf>
    <xf numFmtId="44" fontId="1" fillId="0" borderId="0" xfId="0" applyNumberFormat="1" applyFont="1" applyAlignment="1" applyProtection="1">
      <alignment vertical="center"/>
      <protection locked="0"/>
    </xf>
    <xf numFmtId="44" fontId="0" fillId="4" borderId="30" xfId="0" applyNumberFormat="1" applyFill="1" applyBorder="1" applyAlignment="1">
      <alignment vertical="center"/>
    </xf>
    <xf numFmtId="44" fontId="0" fillId="4" borderId="62" xfId="0" applyNumberFormat="1" applyFill="1" applyBorder="1" applyAlignment="1">
      <alignment vertical="center"/>
    </xf>
    <xf numFmtId="44" fontId="0" fillId="4" borderId="63" xfId="0" applyNumberFormat="1" applyFill="1" applyBorder="1" applyAlignment="1">
      <alignment vertical="center"/>
    </xf>
    <xf numFmtId="44" fontId="0" fillId="4" borderId="19" xfId="0" applyNumberFormat="1" applyFill="1" applyBorder="1" applyAlignment="1">
      <alignment vertical="center"/>
    </xf>
    <xf numFmtId="44" fontId="0" fillId="4" borderId="20" xfId="0" applyNumberFormat="1" applyFill="1" applyBorder="1" applyAlignment="1">
      <alignment vertical="center"/>
    </xf>
    <xf numFmtId="44" fontId="0" fillId="4" borderId="31" xfId="0" applyNumberFormat="1" applyFill="1" applyBorder="1" applyAlignment="1">
      <alignment vertical="center"/>
    </xf>
    <xf numFmtId="44" fontId="0" fillId="4" borderId="22" xfId="0" applyNumberFormat="1" applyFill="1" applyBorder="1" applyAlignment="1">
      <alignment vertical="center"/>
    </xf>
    <xf numFmtId="44" fontId="0" fillId="4" borderId="23" xfId="0" applyNumberFormat="1" applyFill="1" applyBorder="1" applyAlignment="1">
      <alignment vertical="center"/>
    </xf>
    <xf numFmtId="44" fontId="0" fillId="4" borderId="24" xfId="0" applyNumberFormat="1" applyFill="1" applyBorder="1" applyAlignment="1">
      <alignment vertical="center"/>
    </xf>
    <xf numFmtId="44" fontId="0" fillId="4" borderId="25" xfId="0" applyNumberFormat="1" applyFill="1" applyBorder="1" applyAlignment="1">
      <alignment vertical="center"/>
    </xf>
    <xf numFmtId="44" fontId="0" fillId="0" borderId="54" xfId="0" applyNumberFormat="1" applyBorder="1" applyAlignment="1">
      <alignment vertical="center"/>
    </xf>
    <xf numFmtId="44" fontId="0" fillId="0" borderId="3" xfId="0" applyNumberFormat="1" applyBorder="1" applyAlignment="1">
      <alignment vertical="center"/>
    </xf>
    <xf numFmtId="164" fontId="0" fillId="0" borderId="59" xfId="0" applyNumberFormat="1" applyBorder="1" applyAlignment="1">
      <alignment vertical="center"/>
    </xf>
    <xf numFmtId="164" fontId="0" fillId="0" borderId="65" xfId="0" applyNumberFormat="1" applyBorder="1" applyAlignment="1">
      <alignment vertical="center"/>
    </xf>
    <xf numFmtId="164" fontId="0" fillId="0" borderId="66" xfId="0" applyNumberFormat="1" applyBorder="1" applyAlignment="1">
      <alignment vertical="center"/>
    </xf>
    <xf numFmtId="164" fontId="0" fillId="0" borderId="41" xfId="0" applyNumberFormat="1" applyBorder="1" applyAlignment="1">
      <alignment vertical="center"/>
    </xf>
    <xf numFmtId="164" fontId="0" fillId="0" borderId="17" xfId="0" applyNumberFormat="1" applyBorder="1" applyAlignment="1">
      <alignment vertical="center"/>
    </xf>
    <xf numFmtId="164" fontId="0" fillId="0" borderId="60" xfId="0" applyNumberFormat="1" applyBorder="1" applyAlignment="1">
      <alignment vertical="center"/>
    </xf>
    <xf numFmtId="164" fontId="0" fillId="0" borderId="61" xfId="0" applyNumberFormat="1" applyBorder="1" applyAlignment="1">
      <alignment vertical="center"/>
    </xf>
    <xf numFmtId="164" fontId="0" fillId="0" borderId="46" xfId="0" applyNumberFormat="1" applyBorder="1" applyAlignment="1">
      <alignment vertical="center"/>
    </xf>
    <xf numFmtId="164" fontId="0" fillId="0" borderId="47" xfId="0" applyNumberFormat="1" applyBorder="1" applyAlignment="1">
      <alignment vertical="center"/>
    </xf>
    <xf numFmtId="44" fontId="0" fillId="0" borderId="55" xfId="0" applyNumberFormat="1" applyBorder="1" applyAlignment="1">
      <alignment vertical="center"/>
    </xf>
    <xf numFmtId="44" fontId="0" fillId="0" borderId="64" xfId="0" applyNumberFormat="1" applyBorder="1" applyAlignment="1">
      <alignment vertical="center"/>
    </xf>
    <xf numFmtId="44" fontId="0" fillId="4" borderId="32" xfId="0" applyNumberFormat="1" applyFill="1" applyBorder="1" applyAlignment="1">
      <alignment vertical="center"/>
    </xf>
    <xf numFmtId="44" fontId="1" fillId="0" borderId="0" xfId="0" applyNumberFormat="1" applyFont="1" applyAlignment="1">
      <alignment horizontal="center" vertical="center"/>
    </xf>
    <xf numFmtId="44" fontId="0" fillId="4" borderId="67" xfId="0" applyNumberFormat="1" applyFill="1" applyBorder="1" applyAlignment="1">
      <alignment vertical="center"/>
    </xf>
    <xf numFmtId="44" fontId="0" fillId="0" borderId="40" xfId="0" applyNumberFormat="1" applyBorder="1" applyAlignment="1">
      <alignment vertical="center"/>
    </xf>
    <xf numFmtId="44" fontId="0" fillId="0" borderId="41" xfId="0" applyNumberFormat="1" applyBorder="1" applyAlignment="1">
      <alignment vertical="center"/>
    </xf>
    <xf numFmtId="0" fontId="1" fillId="0" borderId="0" xfId="0" applyFont="1" applyAlignment="1">
      <alignment horizontal="right" vertical="center"/>
    </xf>
    <xf numFmtId="44" fontId="0" fillId="0" borderId="69" xfId="0" applyNumberFormat="1" applyBorder="1" applyAlignment="1">
      <alignment vertical="center"/>
    </xf>
    <xf numFmtId="44" fontId="0" fillId="0" borderId="70" xfId="0" applyNumberFormat="1" applyBorder="1" applyAlignment="1">
      <alignment vertical="center"/>
    </xf>
    <xf numFmtId="44" fontId="0" fillId="0" borderId="0" xfId="0" applyNumberFormat="1" applyAlignment="1">
      <alignment horizontal="justify" vertical="center" wrapText="1"/>
    </xf>
    <xf numFmtId="44" fontId="1" fillId="0" borderId="0" xfId="0" applyNumberFormat="1" applyFont="1" applyAlignment="1">
      <alignment horizontal="justify" vertical="center"/>
    </xf>
    <xf numFmtId="44" fontId="0" fillId="3" borderId="6" xfId="0" applyNumberFormat="1" applyFill="1" applyBorder="1" applyAlignment="1">
      <alignment horizontal="center" vertical="center"/>
    </xf>
    <xf numFmtId="44" fontId="0" fillId="3" borderId="7" xfId="0" applyNumberFormat="1" applyFill="1" applyBorder="1" applyAlignment="1">
      <alignment horizontal="center" vertical="center"/>
    </xf>
    <xf numFmtId="44" fontId="0" fillId="3" borderId="8" xfId="0" applyNumberFormat="1" applyFill="1" applyBorder="1" applyAlignment="1">
      <alignment horizontal="center" vertical="center"/>
    </xf>
    <xf numFmtId="44" fontId="0" fillId="3" borderId="9" xfId="0" applyNumberFormat="1" applyFill="1" applyBorder="1" applyAlignment="1">
      <alignment horizontal="center" vertical="center"/>
    </xf>
    <xf numFmtId="44" fontId="0" fillId="3" borderId="12" xfId="0" applyNumberFormat="1" applyFill="1" applyBorder="1" applyAlignment="1">
      <alignment horizontal="center" vertical="center"/>
    </xf>
    <xf numFmtId="44" fontId="0" fillId="3" borderId="13" xfId="0" applyNumberFormat="1" applyFill="1" applyBorder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44" fontId="0" fillId="0" borderId="0" xfId="0" applyNumberFormat="1" applyAlignment="1">
      <alignment horizontal="justify" vertical="center"/>
    </xf>
    <xf numFmtId="44" fontId="0" fillId="4" borderId="31" xfId="0" applyNumberFormat="1" applyFill="1" applyBorder="1" applyAlignment="1">
      <alignment horizontal="left" vertical="center"/>
    </xf>
    <xf numFmtId="44" fontId="0" fillId="4" borderId="21" xfId="0" applyNumberFormat="1" applyFill="1" applyBorder="1" applyAlignment="1">
      <alignment horizontal="left" vertical="center"/>
    </xf>
    <xf numFmtId="44" fontId="0" fillId="0" borderId="30" xfId="0" applyNumberFormat="1" applyBorder="1" applyAlignment="1">
      <alignment horizontal="left" vertical="center"/>
    </xf>
    <xf numFmtId="44" fontId="0" fillId="0" borderId="33" xfId="0" applyNumberFormat="1" applyBorder="1" applyAlignment="1">
      <alignment horizontal="left" vertical="center"/>
    </xf>
    <xf numFmtId="44" fontId="0" fillId="3" borderId="37" xfId="0" applyNumberFormat="1" applyFill="1" applyBorder="1" applyAlignment="1">
      <alignment horizontal="center" vertical="center"/>
    </xf>
    <xf numFmtId="44" fontId="0" fillId="0" borderId="34" xfId="0" applyNumberFormat="1" applyBorder="1" applyAlignment="1">
      <alignment horizontal="left" vertical="center"/>
    </xf>
    <xf numFmtId="44" fontId="0" fillId="0" borderId="35" xfId="0" applyNumberFormat="1" applyBorder="1" applyAlignment="1">
      <alignment horizontal="left" vertical="center"/>
    </xf>
    <xf numFmtId="44" fontId="0" fillId="0" borderId="31" xfId="0" applyNumberFormat="1" applyBorder="1" applyAlignment="1">
      <alignment horizontal="left" vertical="center"/>
    </xf>
    <xf numFmtId="44" fontId="0" fillId="0" borderId="21" xfId="0" applyNumberForma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4" fontId="0" fillId="0" borderId="50" xfId="0" applyNumberFormat="1" applyBorder="1" applyAlignment="1">
      <alignment horizontal="center" vertical="center"/>
    </xf>
    <xf numFmtId="44" fontId="0" fillId="0" borderId="51" xfId="0" applyNumberForma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7314D-7E95-418E-9F08-FAF00BD87BCB}">
  <dimension ref="A1:H37"/>
  <sheetViews>
    <sheetView tabSelected="1" workbookViewId="0">
      <selection activeCell="J8" sqref="J8"/>
    </sheetView>
  </sheetViews>
  <sheetFormatPr baseColWidth="10" defaultRowHeight="20.100000000000001" customHeight="1" x14ac:dyDescent="0.25"/>
  <cols>
    <col min="1" max="2" width="11.42578125" style="1"/>
    <col min="3" max="3" width="11.85546875" style="1" bestFit="1" customWidth="1"/>
    <col min="4" max="4" width="11.42578125" style="1"/>
    <col min="5" max="5" width="13.28515625" style="1" customWidth="1"/>
    <col min="6" max="6" width="11.42578125" style="1"/>
    <col min="7" max="7" width="24.28515625" style="1" customWidth="1"/>
    <col min="8" max="8" width="9.7109375" style="1" customWidth="1"/>
    <col min="9" max="16384" width="11.42578125" style="1"/>
  </cols>
  <sheetData>
    <row r="1" spans="1:8" ht="20.100000000000001" customHeight="1" x14ac:dyDescent="0.25">
      <c r="A1" s="79" t="s">
        <v>23</v>
      </c>
      <c r="B1" s="79"/>
      <c r="C1" s="79"/>
      <c r="D1" s="79"/>
      <c r="E1" s="79"/>
      <c r="F1" s="79"/>
      <c r="G1" s="79"/>
      <c r="H1" s="79"/>
    </row>
    <row r="2" spans="1:8" ht="39.75" customHeight="1" x14ac:dyDescent="0.25">
      <c r="A2" s="78" t="s">
        <v>25</v>
      </c>
      <c r="B2" s="78"/>
      <c r="C2" s="78"/>
      <c r="D2" s="78"/>
      <c r="E2" s="78"/>
      <c r="F2" s="78"/>
      <c r="G2" s="78"/>
      <c r="H2" s="78"/>
    </row>
    <row r="3" spans="1:8" ht="20.100000000000001" customHeight="1" x14ac:dyDescent="0.25">
      <c r="A3" s="1" t="s">
        <v>12</v>
      </c>
      <c r="C3" s="38">
        <v>1500</v>
      </c>
    </row>
    <row r="4" spans="1:8" ht="20.100000000000001" customHeight="1" x14ac:dyDescent="0.25">
      <c r="C4" s="46"/>
    </row>
    <row r="5" spans="1:8" ht="20.100000000000001" customHeight="1" x14ac:dyDescent="0.25">
      <c r="A5" s="86" t="s">
        <v>19</v>
      </c>
      <c r="B5" s="86"/>
      <c r="C5" s="86"/>
      <c r="D5" s="86"/>
      <c r="E5" s="86"/>
      <c r="F5" s="86"/>
      <c r="G5" s="86"/>
      <c r="H5" s="86"/>
    </row>
    <row r="6" spans="1:8" ht="20.100000000000001" customHeight="1" thickBot="1" x14ac:dyDescent="0.3"/>
    <row r="7" spans="1:8" ht="20.100000000000001" customHeight="1" x14ac:dyDescent="0.25">
      <c r="A7" s="80" t="str">
        <f>Paramètrage!C1</f>
        <v>Péri CMLP</v>
      </c>
      <c r="B7" s="81"/>
      <c r="C7" s="82" t="str">
        <f>Paramètrage!E1</f>
        <v>Péri Lgs</v>
      </c>
      <c r="D7" s="83"/>
      <c r="E7" s="82" t="str">
        <f>Paramètrage!G1</f>
        <v>Péri MdT</v>
      </c>
      <c r="F7" s="83"/>
      <c r="G7" s="84" t="s">
        <v>15</v>
      </c>
      <c r="H7" s="85"/>
    </row>
    <row r="8" spans="1:8" ht="20.100000000000001" customHeight="1" x14ac:dyDescent="0.25">
      <c r="A8" s="12" t="s">
        <v>4</v>
      </c>
      <c r="B8" s="21">
        <f>SUM(Paramètrage!Q3:Q11)</f>
        <v>3.5</v>
      </c>
      <c r="C8" s="73" t="s">
        <v>4</v>
      </c>
      <c r="D8" s="9">
        <f>SUM(Paramètrage!S3:S11)</f>
        <v>3.5</v>
      </c>
      <c r="E8" s="73" t="s">
        <v>4</v>
      </c>
      <c r="F8" s="74">
        <f>SUM(Paramètrage!U3:U11)</f>
        <v>3.17</v>
      </c>
      <c r="G8" s="8" t="str">
        <f>Paramètrage!I2</f>
        <v>Matin</v>
      </c>
      <c r="H8" s="9">
        <f>SUM(Paramètrage!W3:W11)</f>
        <v>7.7</v>
      </c>
    </row>
    <row r="9" spans="1:8" ht="20.100000000000001" customHeight="1" thickBot="1" x14ac:dyDescent="0.3">
      <c r="A9" s="47" t="s">
        <v>5</v>
      </c>
      <c r="B9" s="72">
        <f>SUM(Paramètrage!R3:R11)</f>
        <v>4.5</v>
      </c>
      <c r="C9" s="49" t="s">
        <v>5</v>
      </c>
      <c r="D9" s="70">
        <f>SUM(Paramètrage!T3:T11)</f>
        <v>4</v>
      </c>
      <c r="E9" s="49" t="s">
        <v>5</v>
      </c>
      <c r="F9" s="48">
        <f>SUM(Paramètrage!V3:V11)</f>
        <v>5</v>
      </c>
      <c r="G9" s="50" t="str">
        <f>Paramètrage!J2</f>
        <v>Matin Avec repas</v>
      </c>
      <c r="H9" s="51">
        <f>SUM(Paramètrage!X3:X11)</f>
        <v>10.94</v>
      </c>
    </row>
    <row r="10" spans="1:8" ht="20.100000000000001" customHeight="1" x14ac:dyDescent="0.25">
      <c r="G10" s="16" t="str">
        <f>Paramètrage!K2</f>
        <v>Après-Midi Avec Repas</v>
      </c>
      <c r="H10" s="10">
        <f>SUM(Paramètrage!Y3:Y11)</f>
        <v>10.53</v>
      </c>
    </row>
    <row r="11" spans="1:8" ht="20.100000000000001" customHeight="1" x14ac:dyDescent="0.25">
      <c r="G11" s="52" t="str">
        <f>Paramètrage!L2</f>
        <v>Après-Midi</v>
      </c>
      <c r="H11" s="51">
        <f>SUM(Paramètrage!Z3:Z11)</f>
        <v>7.29</v>
      </c>
    </row>
    <row r="12" spans="1:8" ht="20.100000000000001" customHeight="1" x14ac:dyDescent="0.25">
      <c r="G12" s="76" t="str">
        <f>Paramètrage!M1</f>
        <v>Journée</v>
      </c>
      <c r="H12" s="77">
        <f>SUM(Paramètrage!AA3:AA11)</f>
        <v>18.23</v>
      </c>
    </row>
    <row r="13" spans="1:8" ht="20.100000000000001" customHeight="1" x14ac:dyDescent="0.25">
      <c r="G13" s="52" t="s">
        <v>41</v>
      </c>
      <c r="H13" s="51">
        <f>H12</f>
        <v>18.23</v>
      </c>
    </row>
    <row r="14" spans="1:8" ht="20.100000000000001" customHeight="1" thickBot="1" x14ac:dyDescent="0.3">
      <c r="G14" s="11" t="s">
        <v>42</v>
      </c>
      <c r="H14" s="17">
        <f>SUM(Paramètrage!AB3:AB11)</f>
        <v>26.69</v>
      </c>
    </row>
    <row r="16" spans="1:8" ht="20.100000000000001" customHeight="1" x14ac:dyDescent="0.25">
      <c r="A16" s="86" t="s">
        <v>20</v>
      </c>
      <c r="B16" s="86"/>
      <c r="C16" s="86"/>
      <c r="D16" s="86"/>
      <c r="E16" s="86"/>
      <c r="F16" s="86"/>
      <c r="G16" s="86"/>
      <c r="H16" s="86"/>
    </row>
    <row r="17" spans="1:8" ht="20.100000000000001" customHeight="1" thickBot="1" x14ac:dyDescent="0.3"/>
    <row r="18" spans="1:8" ht="20.100000000000001" customHeight="1" x14ac:dyDescent="0.25">
      <c r="A18" s="80" t="str">
        <f>A7</f>
        <v>Péri CMLP</v>
      </c>
      <c r="B18" s="81"/>
      <c r="C18" s="82" t="str">
        <f>C7</f>
        <v>Péri Lgs</v>
      </c>
      <c r="D18" s="83"/>
      <c r="E18" s="82" t="str">
        <f>E7</f>
        <v>Péri MdT</v>
      </c>
      <c r="F18" s="83"/>
      <c r="G18" s="84" t="str">
        <f t="shared" ref="G18:G25" si="0">G7</f>
        <v>Accueil de Loisirs (Merc et Vac)</v>
      </c>
      <c r="H18" s="85"/>
    </row>
    <row r="19" spans="1:8" ht="20.100000000000001" customHeight="1" x14ac:dyDescent="0.25">
      <c r="A19" s="12" t="str">
        <f>A8</f>
        <v>Matin</v>
      </c>
      <c r="B19" s="13">
        <f>B8</f>
        <v>3.5</v>
      </c>
      <c r="C19" s="14" t="str">
        <f>C8</f>
        <v>Matin</v>
      </c>
      <c r="D19" s="15">
        <f>D8</f>
        <v>3.5</v>
      </c>
      <c r="E19" s="14" t="str">
        <f>E8</f>
        <v>Matin</v>
      </c>
      <c r="F19" s="15">
        <f>F8</f>
        <v>3.17</v>
      </c>
      <c r="G19" s="8" t="str">
        <f t="shared" si="0"/>
        <v>Matin</v>
      </c>
      <c r="H19" s="9">
        <f>H8*1.3</f>
        <v>10.01</v>
      </c>
    </row>
    <row r="20" spans="1:8" ht="20.100000000000001" customHeight="1" thickBot="1" x14ac:dyDescent="0.3">
      <c r="A20" s="53" t="str">
        <f>A9</f>
        <v>Soir</v>
      </c>
      <c r="B20" s="54">
        <f>B9</f>
        <v>4.5</v>
      </c>
      <c r="C20" s="55" t="str">
        <f>C9</f>
        <v>Soir</v>
      </c>
      <c r="D20" s="56">
        <f>D9</f>
        <v>4</v>
      </c>
      <c r="E20" s="55" t="s">
        <v>5</v>
      </c>
      <c r="F20" s="56">
        <f>F9</f>
        <v>5</v>
      </c>
      <c r="G20" s="50" t="str">
        <f t="shared" si="0"/>
        <v>Matin Avec repas</v>
      </c>
      <c r="H20" s="51">
        <f>H9*1.3</f>
        <v>14.222</v>
      </c>
    </row>
    <row r="21" spans="1:8" ht="20.100000000000001" customHeight="1" x14ac:dyDescent="0.25">
      <c r="G21" s="16" t="str">
        <f t="shared" si="0"/>
        <v>Après-Midi Avec Repas</v>
      </c>
      <c r="H21" s="10">
        <f>H10*1.3</f>
        <v>13.689</v>
      </c>
    </row>
    <row r="22" spans="1:8" ht="20.100000000000001" customHeight="1" x14ac:dyDescent="0.25">
      <c r="G22" s="52" t="str">
        <f t="shared" si="0"/>
        <v>Après-Midi</v>
      </c>
      <c r="H22" s="51">
        <f>H11*1.3</f>
        <v>9.4770000000000003</v>
      </c>
    </row>
    <row r="23" spans="1:8" ht="20.100000000000001" customHeight="1" x14ac:dyDescent="0.25">
      <c r="G23" s="76" t="str">
        <f t="shared" si="0"/>
        <v>Journée</v>
      </c>
      <c r="H23" s="77">
        <f>H12*1.3</f>
        <v>23.699000000000002</v>
      </c>
    </row>
    <row r="24" spans="1:8" ht="20.100000000000001" customHeight="1" x14ac:dyDescent="0.25">
      <c r="G24" s="52" t="str">
        <f t="shared" si="0"/>
        <v>Journée Stage</v>
      </c>
      <c r="H24" s="51">
        <f>H23</f>
        <v>23.699000000000002</v>
      </c>
    </row>
    <row r="25" spans="1:8" ht="20.100000000000001" customHeight="1" thickBot="1" x14ac:dyDescent="0.3">
      <c r="G25" s="11" t="str">
        <f t="shared" si="0"/>
        <v>Journée Séjour ou nuitée</v>
      </c>
      <c r="H25" s="17">
        <f>H14*1.3</f>
        <v>34.697000000000003</v>
      </c>
    </row>
    <row r="27" spans="1:8" ht="20.100000000000001" customHeight="1" x14ac:dyDescent="0.25">
      <c r="A27" s="86" t="s">
        <v>26</v>
      </c>
      <c r="B27" s="86"/>
      <c r="C27" s="86"/>
      <c r="D27" s="86"/>
      <c r="E27" s="86"/>
      <c r="F27" s="86"/>
      <c r="G27" s="86"/>
      <c r="H27" s="86"/>
    </row>
    <row r="29" spans="1:8" ht="20.100000000000001" customHeight="1" x14ac:dyDescent="0.25">
      <c r="A29" s="87" t="s">
        <v>16</v>
      </c>
      <c r="B29" s="87"/>
      <c r="C29" s="87"/>
      <c r="D29" s="87"/>
      <c r="E29" s="87"/>
      <c r="F29" s="87"/>
      <c r="G29" s="87"/>
      <c r="H29" s="87"/>
    </row>
    <row r="30" spans="1:8" ht="20.100000000000001" customHeight="1" x14ac:dyDescent="0.25">
      <c r="A30" s="87" t="s">
        <v>17</v>
      </c>
      <c r="B30" s="87"/>
      <c r="C30" s="87"/>
      <c r="D30" s="87"/>
      <c r="E30" s="87"/>
      <c r="F30" s="87"/>
      <c r="G30" s="87"/>
      <c r="H30" s="87"/>
    </row>
    <row r="31" spans="1:8" ht="35.25" customHeight="1" thickBot="1" x14ac:dyDescent="0.3">
      <c r="A31" s="78" t="s">
        <v>24</v>
      </c>
      <c r="B31" s="78"/>
      <c r="C31" s="78"/>
      <c r="D31" s="78"/>
      <c r="E31" s="78"/>
      <c r="F31" s="78"/>
      <c r="G31" s="78"/>
      <c r="H31" s="78"/>
    </row>
    <row r="32" spans="1:8" ht="20.100000000000001" customHeight="1" x14ac:dyDescent="0.25">
      <c r="A32" s="80" t="str">
        <f>G18</f>
        <v>Accueil de Loisirs (Merc et Vac)</v>
      </c>
      <c r="B32" s="92"/>
      <c r="C32" s="85"/>
    </row>
    <row r="33" spans="1:3" ht="15" x14ac:dyDescent="0.25">
      <c r="A33" s="93" t="str">
        <f>G19</f>
        <v>Matin</v>
      </c>
      <c r="B33" s="94"/>
      <c r="C33" s="18">
        <f>Paramètrage!I12</f>
        <v>1.43</v>
      </c>
    </row>
    <row r="34" spans="1:3" ht="20.100000000000001" customHeight="1" x14ac:dyDescent="0.25">
      <c r="A34" s="88" t="str">
        <f t="shared" ref="A34:A36" si="1">G20</f>
        <v>Matin Avec repas</v>
      </c>
      <c r="B34" s="89"/>
      <c r="C34" s="51">
        <f>Paramètrage!J12</f>
        <v>2.0299999999999998</v>
      </c>
    </row>
    <row r="35" spans="1:3" ht="20.100000000000001" customHeight="1" x14ac:dyDescent="0.25">
      <c r="A35" s="95" t="str">
        <f t="shared" si="1"/>
        <v>Après-Midi Avec Repas</v>
      </c>
      <c r="B35" s="96"/>
      <c r="C35" s="10">
        <f>Paramètrage!K12</f>
        <v>1.95</v>
      </c>
    </row>
    <row r="36" spans="1:3" ht="20.100000000000001" customHeight="1" x14ac:dyDescent="0.25">
      <c r="A36" s="88" t="str">
        <f t="shared" si="1"/>
        <v>Après-Midi</v>
      </c>
      <c r="B36" s="89"/>
      <c r="C36" s="51">
        <f>Paramètrage!L12</f>
        <v>1.35</v>
      </c>
    </row>
    <row r="37" spans="1:3" ht="20.100000000000001" customHeight="1" thickBot="1" x14ac:dyDescent="0.3">
      <c r="A37" s="90" t="str">
        <f>G23</f>
        <v>Journée</v>
      </c>
      <c r="B37" s="91"/>
      <c r="C37" s="17">
        <f>Paramètrage!M12</f>
        <v>3.38</v>
      </c>
    </row>
  </sheetData>
  <sheetProtection algorithmName="SHA-512" hashValue="cKmLd3j/Lc9OHAI/XncMBBR1QKMALRonFKkyX56Da2ao8CLGoFJAcHjl/CHTRyeQbpzssrW1PLGWeY5Cvl6Xeg==" saltValue="xncRxbJTLKk/4Xn/Zqw6Mg==" spinCount="100000" sheet="1" objects="1" scenarios="1"/>
  <mergeCells count="22">
    <mergeCell ref="A36:B36"/>
    <mergeCell ref="A37:B37"/>
    <mergeCell ref="A32:C32"/>
    <mergeCell ref="A33:B33"/>
    <mergeCell ref="A34:B34"/>
    <mergeCell ref="A35:B35"/>
    <mergeCell ref="A31:H31"/>
    <mergeCell ref="A1:H1"/>
    <mergeCell ref="A2:H2"/>
    <mergeCell ref="A7:B7"/>
    <mergeCell ref="E7:F7"/>
    <mergeCell ref="G7:H7"/>
    <mergeCell ref="C7:D7"/>
    <mergeCell ref="A5:H5"/>
    <mergeCell ref="A16:H16"/>
    <mergeCell ref="A18:B18"/>
    <mergeCell ref="E18:F18"/>
    <mergeCell ref="G18:H18"/>
    <mergeCell ref="C18:D18"/>
    <mergeCell ref="A27:H27"/>
    <mergeCell ref="A29:H29"/>
    <mergeCell ref="A30:H30"/>
  </mergeCells>
  <pageMargins left="0.25" right="0.25" top="0.75" bottom="0.75" header="0.3" footer="0.3"/>
  <pageSetup paperSize="9" scale="95" orientation="portrait" r:id="rId1"/>
  <headerFooter>
    <oddHeader>&amp;LAssociation AGORA&amp;C&amp;"-,Gras"&amp;14Tarif pour la Famille :&amp;RLe &amp;D</oddHeader>
    <oddFooter>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47A59-D8C9-473D-8A32-59C21CB8BBB7}">
  <dimension ref="A1:AB14"/>
  <sheetViews>
    <sheetView topLeftCell="H1" workbookViewId="0">
      <selection activeCell="T1" sqref="T1"/>
    </sheetView>
  </sheetViews>
  <sheetFormatPr baseColWidth="10" defaultRowHeight="20.100000000000001" customHeight="1" x14ac:dyDescent="0.25"/>
  <cols>
    <col min="1" max="3" width="11.42578125" style="19"/>
    <col min="4" max="4" width="12.140625" style="19" bestFit="1" customWidth="1"/>
    <col min="5" max="5" width="9.140625" style="19" bestFit="1" customWidth="1"/>
    <col min="6" max="6" width="11.42578125" style="19"/>
    <col min="7" max="7" width="13.140625" style="19" bestFit="1" customWidth="1"/>
    <col min="8" max="9" width="11.42578125" style="19"/>
    <col min="10" max="10" width="17" style="19" customWidth="1"/>
    <col min="11" max="11" width="21" style="19" customWidth="1"/>
    <col min="12" max="16384" width="11.42578125" style="19"/>
  </cols>
  <sheetData>
    <row r="1" spans="1:28" s="30" customFormat="1" ht="20.100000000000001" customHeight="1" x14ac:dyDescent="0.25">
      <c r="A1" s="97" t="s">
        <v>0</v>
      </c>
      <c r="B1" s="98"/>
      <c r="C1" s="105" t="s">
        <v>3</v>
      </c>
      <c r="D1" s="106"/>
      <c r="E1" s="107" t="s">
        <v>6</v>
      </c>
      <c r="F1" s="98"/>
      <c r="G1" s="105" t="s">
        <v>27</v>
      </c>
      <c r="H1" s="106"/>
      <c r="I1" s="105" t="s">
        <v>7</v>
      </c>
      <c r="J1" s="108"/>
      <c r="K1" s="108"/>
      <c r="L1" s="108"/>
      <c r="M1" s="109" t="s">
        <v>9</v>
      </c>
      <c r="N1" s="111" t="s">
        <v>44</v>
      </c>
      <c r="O1" s="103" t="s">
        <v>18</v>
      </c>
      <c r="Q1" s="30" t="s">
        <v>40</v>
      </c>
      <c r="S1" s="75" t="s">
        <v>28</v>
      </c>
      <c r="T1" s="71">
        <f>Calcul!C3</f>
        <v>1500</v>
      </c>
    </row>
    <row r="2" spans="1:28" s="37" customFormat="1" ht="20.100000000000001" customHeight="1" x14ac:dyDescent="0.25">
      <c r="A2" s="31" t="s">
        <v>1</v>
      </c>
      <c r="B2" s="32" t="s">
        <v>2</v>
      </c>
      <c r="C2" s="33" t="s">
        <v>4</v>
      </c>
      <c r="D2" s="34" t="s">
        <v>5</v>
      </c>
      <c r="E2" s="35" t="s">
        <v>4</v>
      </c>
      <c r="F2" s="32" t="s">
        <v>5</v>
      </c>
      <c r="G2" s="33" t="s">
        <v>4</v>
      </c>
      <c r="H2" s="34" t="s">
        <v>5</v>
      </c>
      <c r="I2" s="33" t="s">
        <v>4</v>
      </c>
      <c r="J2" s="36" t="s">
        <v>13</v>
      </c>
      <c r="K2" s="36" t="s">
        <v>14</v>
      </c>
      <c r="L2" s="36" t="s">
        <v>8</v>
      </c>
      <c r="M2" s="110"/>
      <c r="N2" s="112"/>
      <c r="O2" s="104"/>
      <c r="Q2" s="37" t="s">
        <v>29</v>
      </c>
      <c r="R2" s="37" t="s">
        <v>30</v>
      </c>
      <c r="S2" s="37" t="s">
        <v>31</v>
      </c>
      <c r="T2" s="37" t="s">
        <v>32</v>
      </c>
      <c r="U2" s="37" t="s">
        <v>33</v>
      </c>
      <c r="V2" s="37" t="s">
        <v>34</v>
      </c>
      <c r="W2" s="37" t="s">
        <v>35</v>
      </c>
      <c r="X2" s="37" t="s">
        <v>36</v>
      </c>
      <c r="Y2" s="37" t="s">
        <v>37</v>
      </c>
      <c r="Z2" s="37" t="s">
        <v>38</v>
      </c>
      <c r="AA2" s="37" t="s">
        <v>39</v>
      </c>
      <c r="AB2" s="37" t="s">
        <v>43</v>
      </c>
    </row>
    <row r="3" spans="1:28" ht="20.100000000000001" customHeight="1" x14ac:dyDescent="0.25">
      <c r="A3" s="20">
        <v>1</v>
      </c>
      <c r="B3" s="21">
        <v>600</v>
      </c>
      <c r="C3" s="22">
        <v>2.2750000000000001E-3</v>
      </c>
      <c r="D3" s="62">
        <v>2.9250000000000001E-3</v>
      </c>
      <c r="E3" s="63">
        <v>2.2750000000000001E-3</v>
      </c>
      <c r="F3" s="39">
        <v>2.5999999999999999E-3</v>
      </c>
      <c r="G3" s="22">
        <v>2.0582999999999999E-3</v>
      </c>
      <c r="H3" s="62">
        <v>3.2499999999999999E-3</v>
      </c>
      <c r="I3" s="22">
        <v>3.8E-3</v>
      </c>
      <c r="J3" s="23">
        <v>5.4000000000000003E-3</v>
      </c>
      <c r="K3" s="23">
        <v>5.1999999999999998E-3</v>
      </c>
      <c r="L3" s="23">
        <v>3.5999999999999999E-3</v>
      </c>
      <c r="M3" s="39">
        <v>8.9999999999999993E-3</v>
      </c>
      <c r="N3" s="39">
        <v>2.1999999999999999E-2</v>
      </c>
      <c r="O3" s="24">
        <f>M3/11.25</f>
        <v>7.9999999999999993E-4</v>
      </c>
      <c r="Q3" s="19">
        <f t="shared" ref="Q3:AB3" si="0">IF(AND($T$1&lt;$A4,ROUND(ROUND($T$1*C3/C$14,2)*C$14,2)&lt;C$12),C$12,IF(AND($A4&gt;$T$1,ROUND(ROUND($T$1*C3/C$14,2)*C$14,2)&gt;C$13),C$13,IF($T$1&lt;$A4,ROUND(ROUND($T$1*C3/C$14,2)*C$14,2),0)))</f>
        <v>0</v>
      </c>
      <c r="R3" s="19">
        <f t="shared" si="0"/>
        <v>0</v>
      </c>
      <c r="S3" s="19">
        <f t="shared" si="0"/>
        <v>0</v>
      </c>
      <c r="T3" s="19">
        <f t="shared" si="0"/>
        <v>0</v>
      </c>
      <c r="U3" s="19">
        <f t="shared" si="0"/>
        <v>0</v>
      </c>
      <c r="V3" s="19">
        <f t="shared" si="0"/>
        <v>0</v>
      </c>
      <c r="W3" s="19">
        <f t="shared" si="0"/>
        <v>0</v>
      </c>
      <c r="X3" s="19">
        <f t="shared" si="0"/>
        <v>0</v>
      </c>
      <c r="Y3" s="19">
        <f t="shared" si="0"/>
        <v>0</v>
      </c>
      <c r="Z3" s="19">
        <f t="shared" si="0"/>
        <v>0</v>
      </c>
      <c r="AA3" s="19">
        <f t="shared" si="0"/>
        <v>0</v>
      </c>
      <c r="AB3" s="19">
        <f t="shared" si="0"/>
        <v>0</v>
      </c>
    </row>
    <row r="4" spans="1:28" ht="20.100000000000001" customHeight="1" x14ac:dyDescent="0.25">
      <c r="A4" s="43">
        <v>601</v>
      </c>
      <c r="B4" s="44">
        <v>680</v>
      </c>
      <c r="C4" s="59">
        <v>2.2750000000000001E-3</v>
      </c>
      <c r="D4" s="64">
        <v>2.9250000000000001E-3</v>
      </c>
      <c r="E4" s="65">
        <v>2.2750000000000001E-3</v>
      </c>
      <c r="F4" s="45">
        <v>2.5999999999999999E-3</v>
      </c>
      <c r="G4" s="59">
        <v>2.0582999999999999E-3</v>
      </c>
      <c r="H4" s="64">
        <v>3.2499999999999999E-3</v>
      </c>
      <c r="I4" s="59">
        <f>I3</f>
        <v>3.8E-3</v>
      </c>
      <c r="J4" s="60">
        <f t="shared" ref="J4:N6" si="1">J3</f>
        <v>5.4000000000000003E-3</v>
      </c>
      <c r="K4" s="60">
        <f t="shared" si="1"/>
        <v>5.1999999999999998E-3</v>
      </c>
      <c r="L4" s="60">
        <f t="shared" si="1"/>
        <v>3.5999999999999999E-3</v>
      </c>
      <c r="M4" s="45">
        <f>M3</f>
        <v>8.9999999999999993E-3</v>
      </c>
      <c r="N4" s="45">
        <f>N3</f>
        <v>2.1999999999999999E-2</v>
      </c>
      <c r="O4" s="61">
        <f t="shared" ref="O4:O13" si="2">M4/11.25</f>
        <v>7.9999999999999993E-4</v>
      </c>
      <c r="Q4" s="19">
        <f t="shared" ref="Q4:AB10" si="3">IF(AND($T$1&lt;$A5,$T$1&gt;$B3,ROUND(ROUND($T$1*C4/C$14,2)*C$14,2)&lt;C$12),C$12,IF(AND($A5&gt;$T$1,$T$1&gt;$B3,ROUND(ROUND($T$1*C4/C$14,2)*C$14,2)&gt;C$13),C$13,IF(AND($T$1&lt;$A5,$T$1&gt;$B3),ROUND(ROUND($T$1*C4/C$14,2)*C$14,2),0)))</f>
        <v>0</v>
      </c>
      <c r="R4" s="19">
        <f t="shared" si="3"/>
        <v>0</v>
      </c>
      <c r="S4" s="19">
        <f t="shared" si="3"/>
        <v>0</v>
      </c>
      <c r="T4" s="19">
        <f t="shared" si="3"/>
        <v>0</v>
      </c>
      <c r="U4" s="19">
        <f t="shared" si="3"/>
        <v>0</v>
      </c>
      <c r="V4" s="19">
        <f t="shared" si="3"/>
        <v>0</v>
      </c>
      <c r="W4" s="19">
        <f t="shared" si="3"/>
        <v>0</v>
      </c>
      <c r="X4" s="19">
        <f t="shared" si="3"/>
        <v>0</v>
      </c>
      <c r="Y4" s="19">
        <f t="shared" si="3"/>
        <v>0</v>
      </c>
      <c r="Z4" s="19">
        <f t="shared" si="3"/>
        <v>0</v>
      </c>
      <c r="AA4" s="19">
        <f t="shared" si="3"/>
        <v>0</v>
      </c>
      <c r="AB4" s="19">
        <f t="shared" si="3"/>
        <v>0</v>
      </c>
    </row>
    <row r="5" spans="1:28" ht="20.100000000000001" customHeight="1" x14ac:dyDescent="0.25">
      <c r="A5" s="43">
        <v>681</v>
      </c>
      <c r="B5" s="44">
        <v>770</v>
      </c>
      <c r="C5" s="59">
        <v>2.2750000000000001E-3</v>
      </c>
      <c r="D5" s="64">
        <v>2.9250000000000001E-3</v>
      </c>
      <c r="E5" s="65">
        <v>2.2750000000000001E-3</v>
      </c>
      <c r="F5" s="45">
        <v>2.5999999999999999E-3</v>
      </c>
      <c r="G5" s="59">
        <v>2.0582999999999999E-3</v>
      </c>
      <c r="H5" s="64">
        <v>3.2499999999999999E-3</v>
      </c>
      <c r="I5" s="59">
        <f>I4</f>
        <v>3.8E-3</v>
      </c>
      <c r="J5" s="60">
        <f t="shared" si="1"/>
        <v>5.4000000000000003E-3</v>
      </c>
      <c r="K5" s="60">
        <f t="shared" si="1"/>
        <v>5.1999999999999998E-3</v>
      </c>
      <c r="L5" s="60">
        <f t="shared" si="1"/>
        <v>3.5999999999999999E-3</v>
      </c>
      <c r="M5" s="45">
        <f t="shared" si="1"/>
        <v>8.9999999999999993E-3</v>
      </c>
      <c r="N5" s="45">
        <f t="shared" si="1"/>
        <v>2.1999999999999999E-2</v>
      </c>
      <c r="O5" s="61">
        <f t="shared" si="2"/>
        <v>7.9999999999999993E-4</v>
      </c>
      <c r="Q5" s="19">
        <f t="shared" si="3"/>
        <v>0</v>
      </c>
      <c r="R5" s="19">
        <f t="shared" si="3"/>
        <v>0</v>
      </c>
      <c r="S5" s="19">
        <f t="shared" si="3"/>
        <v>0</v>
      </c>
      <c r="T5" s="19">
        <f t="shared" si="3"/>
        <v>0</v>
      </c>
      <c r="U5" s="19">
        <f t="shared" si="3"/>
        <v>0</v>
      </c>
      <c r="V5" s="19">
        <f t="shared" si="3"/>
        <v>0</v>
      </c>
      <c r="W5" s="19">
        <f t="shared" si="3"/>
        <v>0</v>
      </c>
      <c r="X5" s="19">
        <f t="shared" si="3"/>
        <v>0</v>
      </c>
      <c r="Y5" s="19">
        <f t="shared" si="3"/>
        <v>0</v>
      </c>
      <c r="Z5" s="19">
        <f t="shared" si="3"/>
        <v>0</v>
      </c>
      <c r="AA5" s="19">
        <f t="shared" si="3"/>
        <v>0</v>
      </c>
      <c r="AB5" s="19">
        <f t="shared" si="3"/>
        <v>0</v>
      </c>
    </row>
    <row r="6" spans="1:28" ht="20.100000000000001" customHeight="1" x14ac:dyDescent="0.25">
      <c r="A6" s="43">
        <v>771</v>
      </c>
      <c r="B6" s="44">
        <v>850</v>
      </c>
      <c r="C6" s="59">
        <v>2.2750000000000001E-3</v>
      </c>
      <c r="D6" s="64">
        <v>2.9250000000000001E-3</v>
      </c>
      <c r="E6" s="65">
        <v>2.2750000000000001E-3</v>
      </c>
      <c r="F6" s="45">
        <v>2.5999999999999999E-3</v>
      </c>
      <c r="G6" s="59">
        <v>2.0582999999999999E-3</v>
      </c>
      <c r="H6" s="64">
        <v>3.2499999999999999E-3</v>
      </c>
      <c r="I6" s="59">
        <f>I5</f>
        <v>3.8E-3</v>
      </c>
      <c r="J6" s="60">
        <f t="shared" si="1"/>
        <v>5.4000000000000003E-3</v>
      </c>
      <c r="K6" s="60">
        <f t="shared" si="1"/>
        <v>5.1999999999999998E-3</v>
      </c>
      <c r="L6" s="60">
        <f t="shared" si="1"/>
        <v>3.5999999999999999E-3</v>
      </c>
      <c r="M6" s="45">
        <f>M5</f>
        <v>8.9999999999999993E-3</v>
      </c>
      <c r="N6" s="45">
        <f t="shared" ref="N6:N11" si="4">N5</f>
        <v>2.1999999999999999E-2</v>
      </c>
      <c r="O6" s="61">
        <f t="shared" si="2"/>
        <v>7.9999999999999993E-4</v>
      </c>
      <c r="Q6" s="19">
        <f t="shared" si="3"/>
        <v>0</v>
      </c>
      <c r="R6" s="19">
        <f t="shared" si="3"/>
        <v>0</v>
      </c>
      <c r="S6" s="19">
        <f t="shared" si="3"/>
        <v>0</v>
      </c>
      <c r="T6" s="19">
        <f t="shared" si="3"/>
        <v>0</v>
      </c>
      <c r="U6" s="19">
        <f t="shared" si="3"/>
        <v>0</v>
      </c>
      <c r="V6" s="19">
        <f t="shared" si="3"/>
        <v>0</v>
      </c>
      <c r="W6" s="19">
        <f t="shared" si="3"/>
        <v>0</v>
      </c>
      <c r="X6" s="19">
        <f t="shared" si="3"/>
        <v>0</v>
      </c>
      <c r="Y6" s="19">
        <f t="shared" si="3"/>
        <v>0</v>
      </c>
      <c r="Z6" s="19">
        <f t="shared" si="3"/>
        <v>0</v>
      </c>
      <c r="AA6" s="19">
        <f t="shared" si="3"/>
        <v>0</v>
      </c>
      <c r="AB6" s="19">
        <f t="shared" si="3"/>
        <v>0</v>
      </c>
    </row>
    <row r="7" spans="1:28" ht="20.100000000000001" customHeight="1" x14ac:dyDescent="0.25">
      <c r="A7" s="43">
        <v>851</v>
      </c>
      <c r="B7" s="44">
        <v>970</v>
      </c>
      <c r="C7" s="59">
        <v>2.415E-3</v>
      </c>
      <c r="D7" s="64">
        <v>3.1050000000000001E-3</v>
      </c>
      <c r="E7" s="65">
        <v>2.415E-3</v>
      </c>
      <c r="F7" s="45">
        <v>2.7599999999999999E-3</v>
      </c>
      <c r="G7" s="59">
        <v>2.1849999999999999E-3</v>
      </c>
      <c r="H7" s="64">
        <v>3.4499999999999999E-3</v>
      </c>
      <c r="I7" s="59">
        <v>4.8925000000000001E-3</v>
      </c>
      <c r="J7" s="60">
        <v>6.9525000000000003E-3</v>
      </c>
      <c r="K7" s="60">
        <v>6.6950000000000004E-3</v>
      </c>
      <c r="L7" s="60">
        <v>4.6350000000000002E-3</v>
      </c>
      <c r="M7" s="45">
        <v>1.1587500000000001E-2</v>
      </c>
      <c r="N7" s="45">
        <f t="shared" si="4"/>
        <v>2.1999999999999999E-2</v>
      </c>
      <c r="O7" s="61">
        <f>M7/11.25</f>
        <v>1.0300000000000001E-3</v>
      </c>
      <c r="Q7" s="19">
        <f t="shared" si="3"/>
        <v>0</v>
      </c>
      <c r="R7" s="19">
        <f t="shared" si="3"/>
        <v>0</v>
      </c>
      <c r="S7" s="19">
        <f t="shared" si="3"/>
        <v>0</v>
      </c>
      <c r="T7" s="19">
        <f t="shared" si="3"/>
        <v>0</v>
      </c>
      <c r="U7" s="19">
        <f t="shared" si="3"/>
        <v>0</v>
      </c>
      <c r="V7" s="19">
        <f t="shared" si="3"/>
        <v>0</v>
      </c>
      <c r="W7" s="19">
        <f t="shared" si="3"/>
        <v>0</v>
      </c>
      <c r="X7" s="19">
        <f t="shared" si="3"/>
        <v>0</v>
      </c>
      <c r="Y7" s="19">
        <f t="shared" si="3"/>
        <v>0</v>
      </c>
      <c r="Z7" s="19">
        <f t="shared" si="3"/>
        <v>0</v>
      </c>
      <c r="AA7" s="19">
        <f t="shared" si="3"/>
        <v>0</v>
      </c>
      <c r="AB7" s="19">
        <f t="shared" si="3"/>
        <v>0</v>
      </c>
    </row>
    <row r="8" spans="1:28" ht="20.100000000000001" customHeight="1" x14ac:dyDescent="0.25">
      <c r="A8" s="43">
        <v>971</v>
      </c>
      <c r="B8" s="44">
        <v>1100</v>
      </c>
      <c r="C8" s="59">
        <v>2.415E-3</v>
      </c>
      <c r="D8" s="64">
        <v>3.1050000000000001E-3</v>
      </c>
      <c r="E8" s="65">
        <v>2.415E-3</v>
      </c>
      <c r="F8" s="45">
        <v>2.7599999999999999E-3</v>
      </c>
      <c r="G8" s="59">
        <v>2.1849999999999999E-3</v>
      </c>
      <c r="H8" s="64">
        <v>3.4499999999999999E-3</v>
      </c>
      <c r="I8" s="59">
        <v>5.0350000000000004E-3</v>
      </c>
      <c r="J8" s="60">
        <v>7.1549999999999999E-3</v>
      </c>
      <c r="K8" s="60">
        <v>6.8900000000000003E-3</v>
      </c>
      <c r="L8" s="60">
        <v>4.7699999999999999E-3</v>
      </c>
      <c r="M8" s="45">
        <v>1.1925E-2</v>
      </c>
      <c r="N8" s="45">
        <f t="shared" si="4"/>
        <v>2.1999999999999999E-2</v>
      </c>
      <c r="O8" s="61">
        <f t="shared" si="2"/>
        <v>1.06E-3</v>
      </c>
      <c r="Q8" s="19">
        <f t="shared" si="3"/>
        <v>0</v>
      </c>
      <c r="R8" s="19">
        <f t="shared" si="3"/>
        <v>0</v>
      </c>
      <c r="S8" s="19">
        <f t="shared" si="3"/>
        <v>0</v>
      </c>
      <c r="T8" s="19">
        <f t="shared" si="3"/>
        <v>0</v>
      </c>
      <c r="U8" s="19">
        <f t="shared" si="3"/>
        <v>0</v>
      </c>
      <c r="V8" s="19">
        <f t="shared" si="3"/>
        <v>0</v>
      </c>
      <c r="W8" s="19">
        <f t="shared" si="3"/>
        <v>0</v>
      </c>
      <c r="X8" s="19">
        <f t="shared" si="3"/>
        <v>0</v>
      </c>
      <c r="Y8" s="19">
        <f t="shared" si="3"/>
        <v>0</v>
      </c>
      <c r="Z8" s="19">
        <f t="shared" si="3"/>
        <v>0</v>
      </c>
      <c r="AA8" s="19">
        <f t="shared" si="3"/>
        <v>0</v>
      </c>
      <c r="AB8" s="19">
        <f t="shared" si="3"/>
        <v>0</v>
      </c>
    </row>
    <row r="9" spans="1:28" ht="20.100000000000001" customHeight="1" x14ac:dyDescent="0.25">
      <c r="A9" s="43">
        <v>1101</v>
      </c>
      <c r="B9" s="44">
        <v>1300</v>
      </c>
      <c r="C9" s="59">
        <v>2.4325000000000002E-3</v>
      </c>
      <c r="D9" s="64">
        <v>3.1275000000000001E-3</v>
      </c>
      <c r="E9" s="65">
        <v>2.4325000000000002E-3</v>
      </c>
      <c r="F9" s="45">
        <v>2.7799999999999999E-3</v>
      </c>
      <c r="G9" s="59">
        <v>2.2008000000000002E-3</v>
      </c>
      <c r="H9" s="64">
        <v>3.4749999999999998E-3</v>
      </c>
      <c r="I9" s="59">
        <v>5.0825000000000002E-3</v>
      </c>
      <c r="J9" s="60">
        <v>7.2224999999999998E-3</v>
      </c>
      <c r="K9" s="60">
        <v>6.9550000000000002E-3</v>
      </c>
      <c r="L9" s="60">
        <v>4.8149999999999998E-3</v>
      </c>
      <c r="M9" s="45">
        <v>1.20375E-2</v>
      </c>
      <c r="N9" s="45">
        <f t="shared" si="4"/>
        <v>2.1999999999999999E-2</v>
      </c>
      <c r="O9" s="61">
        <f t="shared" si="2"/>
        <v>1.07E-3</v>
      </c>
      <c r="Q9" s="19">
        <f t="shared" si="3"/>
        <v>0</v>
      </c>
      <c r="R9" s="19">
        <f t="shared" si="3"/>
        <v>0</v>
      </c>
      <c r="S9" s="19">
        <f t="shared" si="3"/>
        <v>0</v>
      </c>
      <c r="T9" s="19">
        <f t="shared" si="3"/>
        <v>0</v>
      </c>
      <c r="U9" s="19">
        <f t="shared" si="3"/>
        <v>0</v>
      </c>
      <c r="V9" s="19">
        <f t="shared" si="3"/>
        <v>0</v>
      </c>
      <c r="W9" s="19">
        <f t="shared" si="3"/>
        <v>0</v>
      </c>
      <c r="X9" s="19">
        <f t="shared" si="3"/>
        <v>0</v>
      </c>
      <c r="Y9" s="19">
        <f t="shared" si="3"/>
        <v>0</v>
      </c>
      <c r="Z9" s="19">
        <f t="shared" si="3"/>
        <v>0</v>
      </c>
      <c r="AA9" s="19">
        <f t="shared" si="3"/>
        <v>0</v>
      </c>
      <c r="AB9" s="19">
        <f t="shared" si="3"/>
        <v>0</v>
      </c>
    </row>
    <row r="10" spans="1:28" ht="20.100000000000001" customHeight="1" x14ac:dyDescent="0.25">
      <c r="A10" s="43">
        <v>1301</v>
      </c>
      <c r="B10" s="44">
        <v>1500</v>
      </c>
      <c r="C10" s="59">
        <v>2.4325000000000002E-3</v>
      </c>
      <c r="D10" s="64">
        <v>3.1275000000000001E-3</v>
      </c>
      <c r="E10" s="65">
        <v>2.4325000000000002E-3</v>
      </c>
      <c r="F10" s="45">
        <v>2.7799999999999999E-3</v>
      </c>
      <c r="G10" s="59">
        <v>2.2008000000000002E-3</v>
      </c>
      <c r="H10" s="64">
        <v>3.4749999999999998E-3</v>
      </c>
      <c r="I10" s="59">
        <v>5.13E-3</v>
      </c>
      <c r="J10" s="60">
        <v>7.2899999999999996E-3</v>
      </c>
      <c r="K10" s="60">
        <v>7.0200000000000002E-3</v>
      </c>
      <c r="L10" s="60">
        <v>4.8599999999999997E-3</v>
      </c>
      <c r="M10" s="45">
        <v>1.2149999999999999E-2</v>
      </c>
      <c r="N10" s="45">
        <f t="shared" si="4"/>
        <v>2.1999999999999999E-2</v>
      </c>
      <c r="O10" s="61">
        <f t="shared" si="2"/>
        <v>1.08E-3</v>
      </c>
      <c r="Q10" s="19">
        <f t="shared" si="3"/>
        <v>3.5</v>
      </c>
      <c r="R10" s="19">
        <f t="shared" si="3"/>
        <v>4.5</v>
      </c>
      <c r="S10" s="19">
        <f t="shared" si="3"/>
        <v>3.5</v>
      </c>
      <c r="T10" s="19">
        <f t="shared" si="3"/>
        <v>4</v>
      </c>
      <c r="U10" s="19">
        <f t="shared" si="3"/>
        <v>3.17</v>
      </c>
      <c r="V10" s="19">
        <f t="shared" si="3"/>
        <v>5</v>
      </c>
      <c r="W10" s="19">
        <f t="shared" si="3"/>
        <v>7.7</v>
      </c>
      <c r="X10" s="19">
        <f t="shared" si="3"/>
        <v>10.94</v>
      </c>
      <c r="Y10" s="19">
        <f t="shared" si="3"/>
        <v>10.53</v>
      </c>
      <c r="Z10" s="19">
        <f t="shared" si="3"/>
        <v>7.29</v>
      </c>
      <c r="AA10" s="19">
        <f t="shared" si="3"/>
        <v>18.23</v>
      </c>
      <c r="AB10" s="19">
        <f t="shared" si="3"/>
        <v>26.69</v>
      </c>
    </row>
    <row r="11" spans="1:28" ht="20.100000000000001" customHeight="1" x14ac:dyDescent="0.25">
      <c r="A11" s="25">
        <v>1501</v>
      </c>
      <c r="B11" s="26"/>
      <c r="C11" s="27">
        <v>2.4325000000000002E-3</v>
      </c>
      <c r="D11" s="66">
        <v>3.1275000000000001E-3</v>
      </c>
      <c r="E11" s="67">
        <v>2.4325000000000002E-3</v>
      </c>
      <c r="F11" s="40">
        <v>2.7799999999999999E-3</v>
      </c>
      <c r="G11" s="27">
        <v>2.2008000000000002E-3</v>
      </c>
      <c r="H11" s="66">
        <v>3.4749999999999998E-3</v>
      </c>
      <c r="I11" s="27">
        <v>5.1774999999999998E-3</v>
      </c>
      <c r="J11" s="28">
        <v>7.3575000000000003E-3</v>
      </c>
      <c r="K11" s="28">
        <v>7.0850000000000002E-3</v>
      </c>
      <c r="L11" s="28">
        <v>4.9049999999999996E-3</v>
      </c>
      <c r="M11" s="40">
        <v>1.2262500000000001E-2</v>
      </c>
      <c r="N11" s="45">
        <f t="shared" si="4"/>
        <v>2.1999999999999999E-2</v>
      </c>
      <c r="O11" s="29">
        <f t="shared" si="2"/>
        <v>1.09E-3</v>
      </c>
      <c r="Q11" s="19">
        <f t="shared" ref="Q11:AB11" si="5">IF(AND($T$1&gt;$B10,ROUND(ROUND($T$1*C11/C$14,2)*C$14,2)&lt;C$12),C$12,IF(AND($A12&gt;$T$1,$T$1&gt;$B10,ROUND(ROUND($T$1*C11/C$14,2)*C$14,2)&gt;C$13),C$13,IF($T$1&gt;$B10,ROUND(ROUND($T$1*C11/C$14,2)*C$14,2),0)))</f>
        <v>0</v>
      </c>
      <c r="R11" s="19">
        <f t="shared" si="5"/>
        <v>0</v>
      </c>
      <c r="S11" s="19">
        <f t="shared" si="5"/>
        <v>0</v>
      </c>
      <c r="T11" s="19">
        <f t="shared" si="5"/>
        <v>0</v>
      </c>
      <c r="U11" s="19">
        <f t="shared" si="5"/>
        <v>0</v>
      </c>
      <c r="V11" s="19">
        <f t="shared" si="5"/>
        <v>0</v>
      </c>
      <c r="W11" s="19">
        <f t="shared" si="5"/>
        <v>0</v>
      </c>
      <c r="X11" s="19">
        <f t="shared" si="5"/>
        <v>0</v>
      </c>
      <c r="Y11" s="19">
        <f t="shared" si="5"/>
        <v>0</v>
      </c>
      <c r="Z11" s="19">
        <f t="shared" si="5"/>
        <v>0</v>
      </c>
      <c r="AA11" s="19">
        <f t="shared" si="5"/>
        <v>0</v>
      </c>
      <c r="AB11" s="19">
        <f t="shared" si="5"/>
        <v>0</v>
      </c>
    </row>
    <row r="12" spans="1:28" ht="20.100000000000001" customHeight="1" x14ac:dyDescent="0.25">
      <c r="A12" s="99" t="s">
        <v>10</v>
      </c>
      <c r="B12" s="100"/>
      <c r="C12" s="57">
        <v>1.75</v>
      </c>
      <c r="D12" s="58">
        <v>2.25</v>
      </c>
      <c r="E12" s="57">
        <v>1.75</v>
      </c>
      <c r="F12" s="58">
        <v>2</v>
      </c>
      <c r="G12" s="57">
        <v>1.58</v>
      </c>
      <c r="H12" s="58">
        <v>2.5</v>
      </c>
      <c r="I12" s="3">
        <v>1.43</v>
      </c>
      <c r="J12" s="2">
        <v>2.0299999999999998</v>
      </c>
      <c r="K12" s="2">
        <v>1.95</v>
      </c>
      <c r="L12" s="2">
        <v>1.35</v>
      </c>
      <c r="M12" s="41">
        <v>3.38</v>
      </c>
      <c r="N12" s="41">
        <v>7.33</v>
      </c>
      <c r="O12" s="5">
        <f t="shared" si="2"/>
        <v>0.30044444444444446</v>
      </c>
    </row>
    <row r="13" spans="1:28" ht="20.100000000000001" customHeight="1" thickBot="1" x14ac:dyDescent="0.3">
      <c r="A13" s="101" t="s">
        <v>11</v>
      </c>
      <c r="B13" s="102"/>
      <c r="C13" s="68">
        <v>3.5</v>
      </c>
      <c r="D13" s="69">
        <v>4.5</v>
      </c>
      <c r="E13" s="68">
        <v>3.5</v>
      </c>
      <c r="F13" s="69">
        <v>4</v>
      </c>
      <c r="G13" s="68">
        <v>3.17</v>
      </c>
      <c r="H13" s="69">
        <v>5</v>
      </c>
      <c r="I13" s="4">
        <v>7.79</v>
      </c>
      <c r="J13" s="6">
        <v>11.07</v>
      </c>
      <c r="K13" s="6">
        <v>10.66</v>
      </c>
      <c r="L13" s="6">
        <v>7.38</v>
      </c>
      <c r="M13" s="42">
        <v>18.45</v>
      </c>
      <c r="N13" s="42">
        <v>26.69</v>
      </c>
      <c r="O13" s="7">
        <f t="shared" si="2"/>
        <v>1.64</v>
      </c>
    </row>
    <row r="14" spans="1:28" ht="20.100000000000001" customHeight="1" x14ac:dyDescent="0.25">
      <c r="A14" s="19" t="s">
        <v>21</v>
      </c>
      <c r="C14" s="19">
        <v>1.75</v>
      </c>
      <c r="D14" s="19">
        <v>2.25</v>
      </c>
      <c r="E14" s="19">
        <v>1.75</v>
      </c>
      <c r="F14" s="19">
        <v>2</v>
      </c>
      <c r="G14" s="19">
        <v>1.58</v>
      </c>
      <c r="H14" s="19">
        <v>2.5</v>
      </c>
      <c r="I14" s="19">
        <v>4.75</v>
      </c>
      <c r="J14" s="19">
        <v>6.75</v>
      </c>
      <c r="K14" s="19">
        <v>6.5</v>
      </c>
      <c r="L14" s="19">
        <v>4.5</v>
      </c>
      <c r="M14" s="19">
        <v>11.25</v>
      </c>
      <c r="N14" s="19">
        <v>10</v>
      </c>
      <c r="O14" s="19" t="s">
        <v>22</v>
      </c>
    </row>
  </sheetData>
  <mergeCells count="10">
    <mergeCell ref="A1:B1"/>
    <mergeCell ref="A12:B12"/>
    <mergeCell ref="A13:B13"/>
    <mergeCell ref="O1:O2"/>
    <mergeCell ref="C1:D1"/>
    <mergeCell ref="E1:F1"/>
    <mergeCell ref="I1:L1"/>
    <mergeCell ref="M1:M2"/>
    <mergeCell ref="G1:H1"/>
    <mergeCell ref="N1:N2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&amp;LCentre Social de la Douve de Langeais&amp;C&amp;"-,Gras"Paramétrage applicable à compter de septembre 2020&amp;RLe &amp;D</oddHeader>
    <oddFooter>&amp;Z&amp;F&amp;RPage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</vt:lpstr>
      <vt:lpstr>Paramètrage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 Ondet</dc:creator>
  <cp:lastModifiedBy>Gérald Ondet</cp:lastModifiedBy>
  <cp:lastPrinted>2024-11-12T12:48:36Z</cp:lastPrinted>
  <dcterms:created xsi:type="dcterms:W3CDTF">2019-07-26T05:26:48Z</dcterms:created>
  <dcterms:modified xsi:type="dcterms:W3CDTF">2025-05-07T14:54:39Z</dcterms:modified>
</cp:coreProperties>
</file>