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ocuments\TABLEAUX ORIGINAUX\"/>
    </mc:Choice>
  </mc:AlternateContent>
  <xr:revisionPtr revIDLastSave="0" documentId="13_ncr:1_{8B14869D-14D9-4BA1-936C-1EDCF6BAC270}" xr6:coauthVersionLast="47" xr6:coauthVersionMax="47" xr10:uidLastSave="{00000000-0000-0000-0000-000000000000}"/>
  <workbookProtection workbookAlgorithmName="SHA-512" workbookHashValue="A2odR02js0tU5xC7tcnquK20Tivg7lCHQBV/jAluhsQan0XqKvPz7n237WPE/ZHeskuqlrEq9pE736OuWNXGdw==" workbookSaltValue="DpZNkLid/24FY8FYSP3YhA==" workbookSpinCount="100000" lockStructure="1"/>
  <bookViews>
    <workbookView xWindow="-28920" yWindow="-120" windowWidth="29040" windowHeight="15840" xr2:uid="{A8A2B2BD-E521-4E78-8B34-2E2B5F54F08D}"/>
  </bookViews>
  <sheets>
    <sheet name="Calcul" sheetId="2" r:id="rId1"/>
    <sheet name="Paramètrage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2" l="1"/>
  <c r="F21" i="2" s="1"/>
  <c r="L7" i="1"/>
  <c r="F11" i="2"/>
  <c r="F20" i="2" s="1"/>
  <c r="F10" i="2"/>
  <c r="F19" i="2" s="1"/>
  <c r="F9" i="2"/>
  <c r="F18" i="2" s="1"/>
  <c r="F8" i="2"/>
  <c r="F17" i="2" s="1"/>
  <c r="L8" i="1"/>
  <c r="L9" i="1"/>
  <c r="L10" i="1"/>
  <c r="D9" i="2"/>
  <c r="D8" i="2"/>
  <c r="B9" i="2"/>
  <c r="B8" i="2"/>
  <c r="L12" i="1"/>
  <c r="L13" i="1"/>
  <c r="L11" i="1"/>
  <c r="L3" i="1"/>
  <c r="K4" i="1"/>
  <c r="A7" i="2"/>
  <c r="L4" i="1" l="1"/>
  <c r="C33" i="2"/>
  <c r="C32" i="2"/>
  <c r="C31" i="2"/>
  <c r="C30" i="2"/>
  <c r="C29" i="2"/>
  <c r="E16" i="2"/>
  <c r="A28" i="2" s="1"/>
  <c r="C17" i="2"/>
  <c r="A18" i="2"/>
  <c r="A17" i="2"/>
  <c r="E12" i="2"/>
  <c r="E21" i="2" s="1"/>
  <c r="A33" i="2" s="1"/>
  <c r="E11" i="2"/>
  <c r="E20" i="2" s="1"/>
  <c r="A32" i="2" s="1"/>
  <c r="E10" i="2"/>
  <c r="E19" i="2" s="1"/>
  <c r="A31" i="2" s="1"/>
  <c r="E9" i="2"/>
  <c r="E18" i="2" s="1"/>
  <c r="A30" i="2" s="1"/>
  <c r="E8" i="2"/>
  <c r="E17" i="2" s="1"/>
  <c r="A29" i="2" s="1"/>
  <c r="D18" i="2"/>
  <c r="D17" i="2"/>
  <c r="B18" i="2"/>
  <c r="B17" i="2"/>
  <c r="C7" i="2"/>
  <c r="C16" i="2" s="1"/>
  <c r="A16" i="2"/>
  <c r="K5" i="1" l="1"/>
  <c r="H4" i="1"/>
  <c r="I4" i="1"/>
  <c r="J4" i="1"/>
  <c r="G4" i="1"/>
  <c r="I5" i="1" l="1"/>
  <c r="I6" i="1" s="1"/>
  <c r="G5" i="1"/>
  <c r="G6" i="1" s="1"/>
  <c r="J5" i="1"/>
  <c r="J6" i="1" s="1"/>
  <c r="H5" i="1"/>
  <c r="H6" i="1" s="1"/>
  <c r="K6" i="1"/>
  <c r="L6" i="1" s="1"/>
  <c r="L5" i="1"/>
</calcChain>
</file>

<file path=xl/sharedStrings.xml><?xml version="1.0" encoding="utf-8"?>
<sst xmlns="http://schemas.openxmlformats.org/spreadsheetml/2006/main" count="35" uniqueCount="27">
  <si>
    <t>QF</t>
  </si>
  <si>
    <t>De</t>
  </si>
  <si>
    <t>A</t>
  </si>
  <si>
    <t>Péri CMLP</t>
  </si>
  <si>
    <t>Matin</t>
  </si>
  <si>
    <t>Soir</t>
  </si>
  <si>
    <t>Péri Lgs</t>
  </si>
  <si>
    <t>Mercredis</t>
  </si>
  <si>
    <t>Après-Midi</t>
  </si>
  <si>
    <t>Journée</t>
  </si>
  <si>
    <t>Minimum</t>
  </si>
  <si>
    <t>Maximum</t>
  </si>
  <si>
    <t>QF de la Famille =</t>
  </si>
  <si>
    <t>Matin Avec repas</t>
  </si>
  <si>
    <t>Après-Midi Avec Repas</t>
  </si>
  <si>
    <t>Accueil de Loisirs (Merc et Vac)</t>
  </si>
  <si>
    <t>Le Quotient Familial est fourni par la CAF, la MSA ou calculé par nos soins si nécessaire.</t>
  </si>
  <si>
    <t>Durant les vacances scolaires, seul la formule "journée" existe.</t>
  </si>
  <si>
    <t>Tx horaire</t>
  </si>
  <si>
    <t>Familles de la Communauté de Communes TOVAL</t>
  </si>
  <si>
    <t>Familles hors de la Communauté de Communes TOVAL</t>
  </si>
  <si>
    <t>Tps d'ouverture</t>
  </si>
  <si>
    <t>heures</t>
  </si>
  <si>
    <t>Veuillez indiquer dans la case grise, votre quotient familial CAF ou MSA.</t>
  </si>
  <si>
    <t>La grille de tarifictaion ci-dessus ne tient pas compte des aides accordées à la famille. Dans tous les cas, la famille doit impérativement payer le minimum (voir tableau ci-dessous).</t>
  </si>
  <si>
    <t>Pour information : Votre Quotient Familial est valable de septembre à août. Il peut être modifié à la demande de la famille sous certaines conditions.</t>
  </si>
  <si>
    <t>Informations diverses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</si>
</sst>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000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44" fontId="0" fillId="0" borderId="0" xfId="0" applyNumberFormat="1" applyAlignment="1">
      <alignment vertical="center"/>
    </xf>
    <xf numFmtId="44" fontId="0" fillId="0" borderId="1" xfId="0" applyNumberFormat="1" applyBorder="1" applyAlignment="1">
      <alignment vertical="center"/>
    </xf>
    <xf numFmtId="44" fontId="0" fillId="0" borderId="4" xfId="0" applyNumberFormat="1" applyBorder="1" applyAlignment="1">
      <alignment vertical="center"/>
    </xf>
    <xf numFmtId="44" fontId="0" fillId="0" borderId="11" xfId="0" applyNumberFormat="1" applyBorder="1" applyAlignment="1">
      <alignment vertical="center"/>
    </xf>
    <xf numFmtId="44" fontId="0" fillId="0" borderId="14" xfId="0" applyNumberFormat="1" applyBorder="1" applyAlignment="1">
      <alignment vertical="center"/>
    </xf>
    <xf numFmtId="44" fontId="0" fillId="0" borderId="15" xfId="0" applyNumberFormat="1" applyBorder="1" applyAlignment="1">
      <alignment vertical="center"/>
    </xf>
    <xf numFmtId="44" fontId="0" fillId="0" borderId="16" xfId="0" applyNumberFormat="1" applyBorder="1" applyAlignment="1">
      <alignment vertical="center"/>
    </xf>
    <xf numFmtId="44" fontId="0" fillId="0" borderId="17" xfId="0" applyNumberFormat="1" applyBorder="1" applyAlignment="1">
      <alignment vertical="center"/>
    </xf>
    <xf numFmtId="44" fontId="0" fillId="0" borderId="18" xfId="0" applyNumberFormat="1" applyBorder="1" applyAlignment="1">
      <alignment vertical="center"/>
    </xf>
    <xf numFmtId="44" fontId="0" fillId="0" borderId="19" xfId="0" applyNumberFormat="1" applyBorder="1" applyAlignment="1">
      <alignment vertical="center"/>
    </xf>
    <xf numFmtId="44" fontId="0" fillId="0" borderId="20" xfId="0" applyNumberFormat="1" applyBorder="1" applyAlignment="1">
      <alignment vertical="center"/>
    </xf>
    <xf numFmtId="44" fontId="0" fillId="0" borderId="22" xfId="0" applyNumberFormat="1" applyBorder="1" applyAlignment="1">
      <alignment vertical="center"/>
    </xf>
    <xf numFmtId="44" fontId="0" fillId="0" borderId="26" xfId="0" applyNumberFormat="1" applyBorder="1" applyAlignment="1">
      <alignment vertical="center"/>
    </xf>
    <xf numFmtId="44" fontId="0" fillId="0" borderId="27" xfId="0" applyNumberFormat="1" applyBorder="1" applyAlignment="1">
      <alignment vertical="center"/>
    </xf>
    <xf numFmtId="44" fontId="0" fillId="0" borderId="28" xfId="0" applyNumberFormat="1" applyBorder="1" applyAlignment="1">
      <alignment vertical="center"/>
    </xf>
    <xf numFmtId="44" fontId="0" fillId="0" borderId="29" xfId="0" applyNumberFormat="1" applyBorder="1" applyAlignment="1">
      <alignment vertical="center"/>
    </xf>
    <xf numFmtId="44" fontId="0" fillId="0" borderId="31" xfId="0" applyNumberFormat="1" applyBorder="1" applyAlignment="1">
      <alignment vertical="center"/>
    </xf>
    <xf numFmtId="44" fontId="0" fillId="0" borderId="32" xfId="0" applyNumberFormat="1" applyBorder="1" applyAlignment="1">
      <alignment vertical="center"/>
    </xf>
    <xf numFmtId="44" fontId="0" fillId="0" borderId="36" xfId="0" applyNumberFormat="1" applyBorder="1" applyAlignment="1">
      <alignment vertical="center"/>
    </xf>
    <xf numFmtId="4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44" fontId="0" fillId="0" borderId="38" xfId="0" applyNumberFormat="1" applyBorder="1" applyAlignment="1">
      <alignment vertical="center"/>
    </xf>
    <xf numFmtId="44" fontId="0" fillId="0" borderId="39" xfId="0" applyNumberFormat="1" applyBorder="1" applyAlignment="1">
      <alignment vertical="center"/>
    </xf>
    <xf numFmtId="44" fontId="0" fillId="0" borderId="40" xfId="0" applyNumberFormat="1" applyBorder="1" applyAlignment="1">
      <alignment vertical="center"/>
    </xf>
    <xf numFmtId="44" fontId="0" fillId="0" borderId="41" xfId="0" applyNumberFormat="1" applyBorder="1" applyAlignment="1">
      <alignment vertical="center"/>
    </xf>
    <xf numFmtId="164" fontId="0" fillId="0" borderId="40" xfId="0" applyNumberFormat="1" applyBorder="1" applyAlignment="1">
      <alignment vertical="center"/>
    </xf>
    <xf numFmtId="164" fontId="0" fillId="0" borderId="42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44" fontId="0" fillId="0" borderId="43" xfId="0" applyNumberFormat="1" applyBorder="1" applyAlignment="1">
      <alignment vertical="center"/>
    </xf>
    <xf numFmtId="44" fontId="0" fillId="0" borderId="44" xfId="0" applyNumberFormat="1" applyBorder="1" applyAlignment="1">
      <alignment vertical="center"/>
    </xf>
    <xf numFmtId="44" fontId="0" fillId="0" borderId="45" xfId="0" applyNumberFormat="1" applyBorder="1" applyAlignment="1">
      <alignment vertical="center"/>
    </xf>
    <xf numFmtId="44" fontId="0" fillId="0" borderId="46" xfId="0" applyNumberFormat="1" applyBorder="1" applyAlignment="1">
      <alignment vertical="center"/>
    </xf>
    <xf numFmtId="44" fontId="0" fillId="0" borderId="47" xfId="0" applyNumberFormat="1" applyBorder="1" applyAlignment="1">
      <alignment vertical="center"/>
    </xf>
    <xf numFmtId="164" fontId="0" fillId="0" borderId="45" xfId="0" applyNumberFormat="1" applyBorder="1" applyAlignment="1">
      <alignment vertical="center"/>
    </xf>
    <xf numFmtId="164" fontId="0" fillId="0" borderId="48" xfId="0" applyNumberFormat="1" applyBorder="1" applyAlignment="1">
      <alignment vertical="center"/>
    </xf>
    <xf numFmtId="164" fontId="0" fillId="0" borderId="49" xfId="0" applyNumberFormat="1" applyBorder="1" applyAlignment="1">
      <alignment vertical="center"/>
    </xf>
    <xf numFmtId="44" fontId="0" fillId="0" borderId="50" xfId="0" applyNumberFormat="1" applyBorder="1" applyAlignment="1">
      <alignment vertical="center"/>
    </xf>
    <xf numFmtId="44" fontId="0" fillId="0" borderId="51" xfId="0" applyNumberFormat="1" applyBorder="1" applyAlignment="1">
      <alignment vertical="center"/>
    </xf>
    <xf numFmtId="44" fontId="0" fillId="0" borderId="52" xfId="0" applyNumberFormat="1" applyBorder="1" applyAlignment="1">
      <alignment vertical="center"/>
    </xf>
    <xf numFmtId="164" fontId="0" fillId="0" borderId="51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4" fontId="1" fillId="2" borderId="0" xfId="0" applyNumberFormat="1" applyFont="1" applyFill="1" applyAlignment="1" applyProtection="1">
      <alignment vertical="center"/>
      <protection locked="0"/>
    </xf>
    <xf numFmtId="164" fontId="0" fillId="0" borderId="39" xfId="0" applyNumberFormat="1" applyBorder="1" applyAlignment="1">
      <alignment vertical="center"/>
    </xf>
    <xf numFmtId="164" fontId="0" fillId="0" borderId="50" xfId="0" applyNumberFormat="1" applyBorder="1" applyAlignment="1">
      <alignment vertical="center"/>
    </xf>
    <xf numFmtId="164" fontId="0" fillId="0" borderId="44" xfId="0" applyNumberFormat="1" applyBorder="1" applyAlignment="1">
      <alignment vertical="center"/>
    </xf>
    <xf numFmtId="44" fontId="0" fillId="0" borderId="2" xfId="0" applyNumberFormat="1" applyBorder="1" applyAlignment="1">
      <alignment vertical="center"/>
    </xf>
    <xf numFmtId="44" fontId="0" fillId="0" borderId="59" xfId="0" applyNumberFormat="1" applyBorder="1" applyAlignment="1">
      <alignment vertical="center"/>
    </xf>
    <xf numFmtId="44" fontId="0" fillId="0" borderId="60" xfId="0" applyNumberFormat="1" applyBorder="1" applyAlignment="1">
      <alignment vertical="center"/>
    </xf>
    <xf numFmtId="44" fontId="0" fillId="0" borderId="61" xfId="0" applyNumberFormat="1" applyBorder="1" applyAlignment="1">
      <alignment vertical="center"/>
    </xf>
    <xf numFmtId="44" fontId="0" fillId="0" borderId="62" xfId="0" applyNumberFormat="1" applyBorder="1" applyAlignment="1">
      <alignment vertical="center"/>
    </xf>
    <xf numFmtId="44" fontId="0" fillId="0" borderId="63" xfId="0" applyNumberFormat="1" applyBorder="1" applyAlignment="1">
      <alignment vertical="center"/>
    </xf>
    <xf numFmtId="44" fontId="0" fillId="0" borderId="64" xfId="0" applyNumberFormat="1" applyBorder="1" applyAlignment="1">
      <alignment vertical="center"/>
    </xf>
    <xf numFmtId="164" fontId="0" fillId="0" borderId="62" xfId="0" applyNumberFormat="1" applyBorder="1" applyAlignment="1">
      <alignment vertical="center"/>
    </xf>
    <xf numFmtId="164" fontId="0" fillId="0" borderId="65" xfId="0" applyNumberFormat="1" applyBorder="1" applyAlignment="1">
      <alignment vertical="center"/>
    </xf>
    <xf numFmtId="164" fontId="0" fillId="0" borderId="61" xfId="0" applyNumberFormat="1" applyBorder="1" applyAlignment="1">
      <alignment vertical="center"/>
    </xf>
    <xf numFmtId="44" fontId="0" fillId="0" borderId="66" xfId="0" applyNumberFormat="1" applyBorder="1" applyAlignment="1">
      <alignment vertical="center"/>
    </xf>
    <xf numFmtId="44" fontId="0" fillId="0" borderId="67" xfId="0" applyNumberFormat="1" applyBorder="1" applyAlignment="1">
      <alignment vertical="center"/>
    </xf>
    <xf numFmtId="44" fontId="0" fillId="0" borderId="68" xfId="0" applyNumberFormat="1" applyBorder="1" applyAlignment="1">
      <alignment vertical="center"/>
    </xf>
    <xf numFmtId="44" fontId="0" fillId="0" borderId="69" xfId="0" applyNumberFormat="1" applyBorder="1" applyAlignment="1">
      <alignment vertical="center"/>
    </xf>
    <xf numFmtId="44" fontId="0" fillId="0" borderId="70" xfId="0" applyNumberFormat="1" applyBorder="1" applyAlignment="1">
      <alignment vertical="center"/>
    </xf>
    <xf numFmtId="164" fontId="0" fillId="0" borderId="67" xfId="0" applyNumberFormat="1" applyBorder="1" applyAlignment="1">
      <alignment vertical="center"/>
    </xf>
    <xf numFmtId="44" fontId="1" fillId="0" borderId="0" xfId="0" applyNumberFormat="1" applyFont="1" applyAlignment="1" applyProtection="1">
      <alignment vertical="center"/>
      <protection locked="0"/>
    </xf>
    <xf numFmtId="44" fontId="0" fillId="0" borderId="31" xfId="0" applyNumberFormat="1" applyBorder="1" applyAlignment="1">
      <alignment horizontal="left" vertical="center"/>
    </xf>
    <xf numFmtId="44" fontId="0" fillId="0" borderId="21" xfId="0" applyNumberFormat="1" applyBorder="1" applyAlignment="1">
      <alignment horizontal="left" vertical="center"/>
    </xf>
    <xf numFmtId="44" fontId="0" fillId="0" borderId="30" xfId="0" applyNumberFormat="1" applyBorder="1" applyAlignment="1">
      <alignment horizontal="left" vertical="center"/>
    </xf>
    <xf numFmtId="44" fontId="0" fillId="0" borderId="33" xfId="0" applyNumberFormat="1" applyBorder="1" applyAlignment="1">
      <alignment horizontal="left" vertical="center"/>
    </xf>
    <xf numFmtId="44" fontId="0" fillId="0" borderId="0" xfId="0" applyNumberFormat="1" applyAlignment="1">
      <alignment horizontal="left" vertical="center"/>
    </xf>
    <xf numFmtId="44" fontId="0" fillId="0" borderId="0" xfId="0" applyNumberFormat="1" applyAlignment="1">
      <alignment horizontal="justify" vertical="center" wrapText="1"/>
    </xf>
    <xf numFmtId="44" fontId="0" fillId="0" borderId="34" xfId="0" applyNumberFormat="1" applyBorder="1" applyAlignment="1">
      <alignment horizontal="left" vertical="center"/>
    </xf>
    <xf numFmtId="44" fontId="0" fillId="0" borderId="35" xfId="0" applyNumberFormat="1" applyBorder="1" applyAlignment="1">
      <alignment horizontal="left" vertical="center"/>
    </xf>
    <xf numFmtId="44" fontId="1" fillId="0" borderId="0" xfId="0" applyNumberFormat="1" applyFont="1" applyAlignment="1">
      <alignment horizontal="left" vertical="center"/>
    </xf>
    <xf numFmtId="44" fontId="0" fillId="0" borderId="0" xfId="0" applyNumberForma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4" fontId="0" fillId="0" borderId="53" xfId="0" applyNumberFormat="1" applyBorder="1" applyAlignment="1">
      <alignment horizontal="center" vertical="center"/>
    </xf>
    <xf numFmtId="44" fontId="0" fillId="0" borderId="54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4" fontId="0" fillId="0" borderId="57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4" fontId="0" fillId="3" borderId="6" xfId="0" applyNumberFormat="1" applyFill="1" applyBorder="1" applyAlignment="1">
      <alignment horizontal="center" vertical="center"/>
    </xf>
    <xf numFmtId="44" fontId="0" fillId="3" borderId="7" xfId="0" applyNumberFormat="1" applyFill="1" applyBorder="1" applyAlignment="1">
      <alignment horizontal="center" vertical="center"/>
    </xf>
    <xf numFmtId="44" fontId="0" fillId="3" borderId="8" xfId="0" applyNumberFormat="1" applyFill="1" applyBorder="1" applyAlignment="1">
      <alignment horizontal="center" vertical="center"/>
    </xf>
    <xf numFmtId="44" fontId="0" fillId="3" borderId="9" xfId="0" applyNumberFormat="1" applyFill="1" applyBorder="1" applyAlignment="1">
      <alignment horizontal="center" vertical="center"/>
    </xf>
    <xf numFmtId="44" fontId="0" fillId="3" borderId="12" xfId="0" applyNumberFormat="1" applyFill="1" applyBorder="1" applyAlignment="1">
      <alignment horizontal="center" vertical="center"/>
    </xf>
    <xf numFmtId="44" fontId="0" fillId="3" borderId="13" xfId="0" applyNumberFormat="1" applyFill="1" applyBorder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44" fontId="0" fillId="3" borderId="37" xfId="0" applyNumberFormat="1" applyFill="1" applyBorder="1" applyAlignment="1">
      <alignment horizontal="center" vertical="center"/>
    </xf>
    <xf numFmtId="44" fontId="0" fillId="4" borderId="30" xfId="0" applyNumberFormat="1" applyFill="1" applyBorder="1" applyAlignment="1">
      <alignment vertical="center"/>
    </xf>
    <xf numFmtId="44" fontId="0" fillId="4" borderId="71" xfId="0" applyNumberFormat="1" applyFill="1" applyBorder="1" applyAlignment="1">
      <alignment vertical="center"/>
    </xf>
    <xf numFmtId="44" fontId="0" fillId="4" borderId="72" xfId="0" applyNumberFormat="1" applyFill="1" applyBorder="1" applyAlignment="1">
      <alignment vertical="center"/>
    </xf>
    <xf numFmtId="44" fontId="0" fillId="4" borderId="19" xfId="0" applyNumberFormat="1" applyFill="1" applyBorder="1" applyAlignment="1">
      <alignment vertical="center"/>
    </xf>
    <xf numFmtId="44" fontId="0" fillId="4" borderId="20" xfId="0" applyNumberFormat="1" applyFill="1" applyBorder="1" applyAlignment="1">
      <alignment vertical="center"/>
    </xf>
    <xf numFmtId="44" fontId="0" fillId="4" borderId="31" xfId="0" applyNumberFormat="1" applyFill="1" applyBorder="1" applyAlignment="1">
      <alignment vertical="center"/>
    </xf>
    <xf numFmtId="44" fontId="0" fillId="4" borderId="22" xfId="0" applyNumberFormat="1" applyFill="1" applyBorder="1" applyAlignment="1">
      <alignment vertical="center"/>
    </xf>
    <xf numFmtId="44" fontId="0" fillId="4" borderId="23" xfId="0" applyNumberFormat="1" applyFill="1" applyBorder="1" applyAlignment="1">
      <alignment vertical="center"/>
    </xf>
    <xf numFmtId="44" fontId="0" fillId="4" borderId="24" xfId="0" applyNumberFormat="1" applyFill="1" applyBorder="1" applyAlignment="1">
      <alignment vertical="center"/>
    </xf>
    <xf numFmtId="44" fontId="0" fillId="4" borderId="25" xfId="0" applyNumberFormat="1" applyFill="1" applyBorder="1" applyAlignment="1">
      <alignment vertical="center"/>
    </xf>
    <xf numFmtId="44" fontId="0" fillId="4" borderId="31" xfId="0" applyNumberFormat="1" applyFill="1" applyBorder="1" applyAlignment="1">
      <alignment horizontal="left" vertical="center"/>
    </xf>
    <xf numFmtId="44" fontId="0" fillId="4" borderId="21" xfId="0" applyNumberForma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7314D-7E95-418E-9F08-FAF00BD87BCB}">
  <dimension ref="A1:F33"/>
  <sheetViews>
    <sheetView tabSelected="1" topLeftCell="A5" workbookViewId="0">
      <selection activeCell="A2" sqref="A2:F2"/>
    </sheetView>
  </sheetViews>
  <sheetFormatPr baseColWidth="10" defaultRowHeight="20.100000000000001" customHeight="1" x14ac:dyDescent="0.25"/>
  <cols>
    <col min="1" max="2" width="11.42578125" style="1"/>
    <col min="3" max="3" width="11.85546875" style="1" bestFit="1" customWidth="1"/>
    <col min="4" max="4" width="11.42578125" style="1"/>
    <col min="5" max="5" width="24.42578125" style="1" customWidth="1"/>
    <col min="6" max="16384" width="11.42578125" style="1"/>
  </cols>
  <sheetData>
    <row r="1" spans="1:6" ht="20.100000000000001" customHeight="1" x14ac:dyDescent="0.25">
      <c r="A1" s="80" t="s">
        <v>23</v>
      </c>
      <c r="B1" s="80"/>
      <c r="C1" s="80"/>
      <c r="D1" s="80"/>
      <c r="E1" s="80"/>
      <c r="F1" s="80"/>
    </row>
    <row r="2" spans="1:6" ht="39.75" customHeight="1" x14ac:dyDescent="0.25">
      <c r="A2" s="81" t="s">
        <v>25</v>
      </c>
      <c r="B2" s="81"/>
      <c r="C2" s="81"/>
      <c r="D2" s="81"/>
      <c r="E2" s="81"/>
      <c r="F2" s="81"/>
    </row>
    <row r="3" spans="1:6" ht="20.100000000000001" customHeight="1" x14ac:dyDescent="0.25">
      <c r="A3" s="1" t="s">
        <v>12</v>
      </c>
      <c r="C3" s="51">
        <v>1006</v>
      </c>
    </row>
    <row r="4" spans="1:6" ht="20.100000000000001" customHeight="1" x14ac:dyDescent="0.25">
      <c r="C4" s="71"/>
    </row>
    <row r="5" spans="1:6" ht="20.100000000000001" customHeight="1" x14ac:dyDescent="0.25">
      <c r="A5" s="104" t="s">
        <v>19</v>
      </c>
      <c r="B5" s="104"/>
      <c r="C5" s="104"/>
      <c r="D5" s="104"/>
      <c r="E5" s="104"/>
      <c r="F5" s="104"/>
    </row>
    <row r="6" spans="1:6" ht="20.100000000000001" customHeight="1" thickBot="1" x14ac:dyDescent="0.3"/>
    <row r="7" spans="1:6" ht="20.100000000000001" customHeight="1" x14ac:dyDescent="0.25">
      <c r="A7" s="98" t="str">
        <f>Paramètrage!C1</f>
        <v>Péri CMLP</v>
      </c>
      <c r="B7" s="99"/>
      <c r="C7" s="100" t="str">
        <f>Paramètrage!E1</f>
        <v>Péri Lgs</v>
      </c>
      <c r="D7" s="101"/>
      <c r="E7" s="102" t="s">
        <v>15</v>
      </c>
      <c r="F7" s="103"/>
    </row>
    <row r="8" spans="1:6" ht="20.100000000000001" customHeight="1" x14ac:dyDescent="0.25">
      <c r="A8" s="13" t="s">
        <v>4</v>
      </c>
      <c r="B8" s="16">
        <f>IF($C$3&lt;Paramètrage!$A$4,Paramètrage!C3,IF(AND($C$3&gt;Paramètrage!$B$3,$C$3&lt;Paramètrage!$A$5),Paramètrage!C4,IF(AND($C$3&gt;Paramètrage!$B$4,$C$3&lt;Paramètrage!$A$6),Paramètrage!C5,IF(AND($C$3&gt;Paramètrage!$B$5,$C$3&lt;Paramètrage!$A$7),Paramètrage!C6,IF(AND($C$3&gt;Paramètrage!$B$6,$C$3&lt;Paramètrage!$A$8),Paramètrage!C7,IF(AND($C$3&gt;Paramètrage!$B$7,$C$3&lt;Paramètrage!$A$9),Paramètrage!C8,IF(AND($C$3&gt;Paramètrage!$B$8,$C$3&lt;Paramètrage!$A$10),Paramètrage!C9,IF(AND($C$3&gt;Paramètrage!$B$9,$C$3&lt;Paramètrage!$A$11),Paramètrage!C10,Paramètrage!C11))))))))</f>
        <v>2.91</v>
      </c>
      <c r="C8" s="15" t="s">
        <v>4</v>
      </c>
      <c r="D8" s="16">
        <f>IF($C$3&lt;Paramètrage!$A$4,Paramètrage!E3,IF(AND($C$3&gt;Paramètrage!$B$3,$C$3&lt;Paramètrage!$A$5),Paramètrage!E4,IF(AND($C$3&gt;Paramètrage!$B$4,$C$3&lt;Paramètrage!$A$6),Paramètrage!E5,IF(AND($C$3&gt;Paramètrage!$B$5,$C$3&lt;Paramètrage!$A$7),Paramètrage!E6,IF(AND($C$3&gt;Paramètrage!$B$6,$C$3&lt;Paramètrage!$A$8),Paramètrage!E7,IF(AND($C$3&gt;Paramètrage!$B$7,$C$3&lt;Paramètrage!$A$9),Paramètrage!E8,IF(AND($C$3&gt;Paramètrage!$B$8,$C$3&lt;Paramètrage!$A$10),Paramètrage!E9,IF(AND($C$3&gt;Paramètrage!$B$9,$C$3&lt;Paramètrage!$A$11),Paramètrage!E10,Paramètrage!E11))))))))</f>
        <v>2.91</v>
      </c>
      <c r="E8" s="8" t="str">
        <f>Paramètrage!G2</f>
        <v>Matin</v>
      </c>
      <c r="F8" s="9">
        <f>IF(AND($C$3&lt;Paramètrage!$A$4,ROUND(ROUND($C$3*Paramètrage!G$3/Paramètrage!G$14,2)*Paramètrage!G$14,2)&lt;Paramètrage!G$12),Paramètrage!G$12,IF(AND($C$3&lt;Paramètrage!$A$4,ROUND(ROUND($C$3*Paramètrage!G$3/Paramètrage!G$14,2)*Paramètrage!G$14,2)&gt;Paramètrage!G$12),ROUND(ROUND($C$3*Paramètrage!G$3/Paramètrage!G$14,2)*Paramètrage!G$14,2),IF(AND($C$3&lt;Paramètrage!$A$5,$C$3&gt;Paramètrage!$B$3),ROUND(ROUND($C$3*Paramètrage!G$4/Paramètrage!G$14,2)*Paramètrage!G$14,2),IF(AND($C$3&lt;Paramètrage!$A$6,$C$3&gt;Paramètrage!$B$4),ROUND(ROUND($C$3*Paramètrage!G$5/Paramètrage!G$14,2)*Paramètrage!G$14,2),IF(AND($C$3&lt;Paramètrage!$A$7,$C$3&gt;Paramètrage!$B$5),ROUND(ROUND($C$3*Paramètrage!G$6/Paramètrage!G$14,2)*Paramètrage!G$14,2),IF(AND($C$3&lt;Paramètrage!$A$8,$C$3&gt;Paramètrage!$B$6),ROUND(ROUND($C$3*Paramètrage!G$7/Paramètrage!G$14,2)*Paramètrage!G$14,2),IF(AND($C$3&lt;Paramètrage!$A$9,$C$3&gt;Paramètrage!$B$7),ROUND(ROUND($C$3*Paramètrage!G$8/Paramètrage!G$14,2)*Paramètrage!G$14,2),IF(AND($C$3&lt;Paramètrage!$A$10,$C$3&gt;Paramètrage!$B$8),ROUND(ROUND($C$3*Paramètrage!G$9/Paramètrage!G$14,2)*Paramètrage!G$14,2),IF(AND($C$3&lt;Paramètrage!$A$11,$C$3&gt;Paramètrage!$B$9),ROUND(ROUND($C$3*Paramètrage!G$10/Paramètrage!G$14,2)*Paramètrage!G$14,2),IF(ROUND(ROUND($C$3*Paramètrage!G$11/Paramètrage!G$14,2)*Paramètrage!G$14,2)&gt;Paramètrage!G$13,Paramètrage!G$13,ROUND(ROUND($C$3*Paramètrage!G$11/Paramètrage!G$14,2)*Paramètrage!G$14,2)))))))))))</f>
        <v>5.08</v>
      </c>
    </row>
    <row r="9" spans="1:6" ht="20.100000000000001" customHeight="1" thickBot="1" x14ac:dyDescent="0.3">
      <c r="A9" s="106" t="s">
        <v>5</v>
      </c>
      <c r="B9" s="107">
        <f>IF($C$3&lt;Paramètrage!$A$4,Paramètrage!D3,IF(AND($C$3&gt;Paramètrage!$B$3,$C$3&lt;Paramètrage!$A$5),Paramètrage!D4,IF(AND($C$3&gt;Paramètrage!$B$4,$C$3&lt;Paramètrage!$A$6),Paramètrage!D5,IF(AND($C$3&gt;Paramètrage!$B$5,$C$3&lt;Paramètrage!$A$7),Paramètrage!D6,IF(AND($C$3&gt;Paramètrage!$B$6,$C$3&lt;Paramètrage!$A$8),Paramètrage!D7,IF(AND($C$3&gt;Paramètrage!$B$7,$C$3&lt;Paramètrage!$A$9),Paramètrage!D8,IF(AND($C$3&gt;Paramètrage!$B$8,$C$3&lt;Paramètrage!$A$10),Paramètrage!D9,IF(AND($C$3&gt;Paramètrage!$B$9,$C$3&lt;Paramètrage!$A$11),Paramètrage!D10,Paramètrage!D11))))))))</f>
        <v>3.74</v>
      </c>
      <c r="C9" s="108" t="s">
        <v>5</v>
      </c>
      <c r="D9" s="107">
        <f>IF($C$3&lt;Paramètrage!$A$4,Paramètrage!F3,IF(AND($C$3&gt;Paramètrage!$B$3,$C$3&lt;Paramètrage!$A$5),Paramètrage!F4,IF(AND($C$3&gt;Paramètrage!$B$4,$C$3&lt;Paramètrage!$A$6),Paramètrage!F5,IF(AND($C$3&gt;Paramètrage!$B$5,$C$3&lt;Paramètrage!$A$7),Paramètrage!F6,IF(AND($C$3&gt;Paramètrage!$B$6,$C$3&lt;Paramètrage!$A$8),Paramètrage!F7,IF(AND($C$3&gt;Paramètrage!$B$7,$C$3&lt;Paramètrage!$A$9),Paramètrage!F8,IF(AND($C$3&gt;Paramètrage!$B$8,$C$3&lt;Paramètrage!$A$10),Paramètrage!F9,IF(AND($C$3&gt;Paramètrage!$B$9,$C$3&lt;Paramètrage!$A$11),Paramètrage!F10,Paramètrage!F11))))))))</f>
        <v>3.32</v>
      </c>
      <c r="E9" s="109" t="str">
        <f>Paramètrage!H2</f>
        <v>Matin Avec repas</v>
      </c>
      <c r="F9" s="110">
        <f>IF(AND($C$3&lt;Paramètrage!$A$4,ROUND(ROUND($C$3*Paramètrage!H$3/Paramètrage!H$14,2)*Paramètrage!H$14,2)&lt;Paramètrage!H$12),Paramètrage!H$12,IF(AND($C$3&lt;Paramètrage!$A$4,ROUND(ROUND($C$3*Paramètrage!H$3/Paramètrage!H$14,2)*Paramètrage!H$14,2)&gt;Paramètrage!H$12),ROUND(ROUND($C$3*Paramètrage!H$3/Paramètrage!H$14,2)*Paramètrage!H$14,2),IF(AND($C$3&lt;Paramètrage!$A$5,$C$3&gt;Paramètrage!$B$3),ROUND(ROUND($C$3*Paramètrage!H$4/Paramètrage!H$14,2)*Paramètrage!H$14,2),IF(AND($C$3&lt;Paramètrage!$A$6,$C$3&gt;Paramètrage!$B$4),ROUND(ROUND($C$3*Paramètrage!H$5/Paramètrage!H$14,2)*Paramètrage!H$14,2),IF(AND($C$3&lt;Paramètrage!$A$7,$C$3&gt;Paramètrage!$B$5),ROUND(ROUND($C$3*Paramètrage!H$6/Paramètrage!H$14,2)*Paramètrage!H$14,2),IF(AND($C$3&lt;Paramètrage!$A$8,$C$3&gt;Paramètrage!$B$6),ROUND(ROUND($C$3*Paramètrage!H$7/Paramètrage!H$14,2)*Paramètrage!H$14,2),IF(AND($C$3&lt;Paramètrage!$A$9,$C$3&gt;Paramètrage!$B$7),ROUND(ROUND($C$3*Paramètrage!H$8/Paramètrage!H$14,2)*Paramètrage!H$14,2),IF(AND($C$3&lt;Paramètrage!$A$10,$C$3&gt;Paramètrage!$B$8),ROUND(ROUND($C$3*Paramètrage!H$9/Paramètrage!H$14,2)*Paramètrage!H$14,2),IF(AND($C$3&lt;Paramètrage!$A$11,$C$3&gt;Paramètrage!$B$9),ROUND(ROUND($C$3*Paramètrage!H$10/Paramètrage!H$14,2)*Paramètrage!H$14,2),IF(ROUND(ROUND($C$3*Paramètrage!H$11/Paramètrage!H$14,2)*Paramètrage!H$14,2)&gt;Paramètrage!H$13,Paramètrage!H$13,ROUND(ROUND($C$3*Paramètrage!H$11/Paramètrage!H$14,2)*Paramètrage!H$14,2)))))))))))</f>
        <v>7.22</v>
      </c>
    </row>
    <row r="10" spans="1:6" ht="20.100000000000001" customHeight="1" x14ac:dyDescent="0.25">
      <c r="E10" s="17" t="str">
        <f>Paramètrage!I2</f>
        <v>Après-Midi Avec Repas</v>
      </c>
      <c r="F10" s="11">
        <f>IF(AND($C$3&lt;Paramètrage!$A$4,ROUND(ROUND($C$3*Paramètrage!I$3/Paramètrage!I$14,2)*Paramètrage!I$14,2)&lt;Paramètrage!I$12),Paramètrage!I$12,IF(AND($C$3&lt;Paramètrage!$A$4,ROUND(ROUND($C$3*Paramètrage!I$3/Paramètrage!I$14,2)*Paramètrage!I$14,2)&gt;Paramètrage!I$12),ROUND(ROUND($C$3*Paramètrage!I$3/Paramètrage!I$14,2)*Paramètrage!I$14,2),IF(AND($C$3&lt;Paramètrage!$A$5,$C$3&gt;Paramètrage!$B$3),ROUND(ROUND($C$3*Paramètrage!I$4/Paramètrage!I$14,2)*Paramètrage!I$14,2),IF(AND($C$3&lt;Paramètrage!$A$6,$C$3&gt;Paramètrage!$B$4),ROUND(ROUND($C$3*Paramètrage!I$5/Paramètrage!I$14,2)*Paramètrage!I$14,2),IF(AND($C$3&lt;Paramètrage!$A$7,$C$3&gt;Paramètrage!$B$5),ROUND(ROUND($C$3*Paramètrage!I$6/Paramètrage!I$14,2)*Paramètrage!I$14,2),IF(AND($C$3&lt;Paramètrage!$A$8,$C$3&gt;Paramètrage!$B$6),ROUND(ROUND($C$3*Paramètrage!I$7/Paramètrage!I$14,2)*Paramètrage!I$14,2),IF(AND($C$3&lt;Paramètrage!$A$9,$C$3&gt;Paramètrage!$B$7),ROUND(ROUND($C$3*Paramètrage!I$8/Paramètrage!I$14,2)*Paramètrage!I$14,2),IF(AND($C$3&lt;Paramètrage!$A$10,$C$3&gt;Paramètrage!$B$8),ROUND(ROUND($C$3*Paramètrage!I$9/Paramètrage!I$14,2)*Paramètrage!I$14,2),IF(AND($C$3&lt;Paramètrage!$A$11,$C$3&gt;Paramètrage!$B$9),ROUND(ROUND($C$3*Paramètrage!I$10/Paramètrage!I$14,2)*Paramètrage!I$14,2),IF(ROUND(ROUND($C$3*Paramètrage!I$11/Paramètrage!I$14,2)*Paramètrage!I$14,2)&gt;Paramètrage!I$13,Paramètrage!I$13,ROUND(ROUND($C$3*Paramètrage!I$11/Paramètrage!I$14,2)*Paramètrage!I$14,2)))))))))))</f>
        <v>6.96</v>
      </c>
    </row>
    <row r="11" spans="1:6" ht="20.100000000000001" customHeight="1" x14ac:dyDescent="0.25">
      <c r="E11" s="111" t="str">
        <f>Paramètrage!J2</f>
        <v>Après-Midi</v>
      </c>
      <c r="F11" s="110">
        <f>IF(AND($C$3&lt;Paramètrage!$A$4,ROUND(ROUND($C$3*Paramètrage!J$3/Paramètrage!J$14,2)*Paramètrage!J$14,2)&lt;Paramètrage!J$12),Paramètrage!J$12,IF(AND($C$3&lt;Paramètrage!$A$4,ROUND(ROUND($C$3*Paramètrage!J$3/Paramètrage!J$14,2)*Paramètrage!J$14,2)&gt;Paramètrage!J$12),ROUND(ROUND($C$3*Paramètrage!J$3/Paramètrage!J$14,2)*Paramètrage!J$14,2),IF(AND($C$3&lt;Paramètrage!$A$5,$C$3&gt;Paramètrage!$B$3),ROUND(ROUND($C$3*Paramètrage!J$4/Paramètrage!J$14,2)*Paramètrage!J$14,2),IF(AND($C$3&lt;Paramètrage!$A$6,$C$3&gt;Paramètrage!$B$4),ROUND(ROUND($C$3*Paramètrage!J$5/Paramètrage!J$14,2)*Paramètrage!J$14,2),IF(AND($C$3&lt;Paramètrage!$A$7,$C$3&gt;Paramètrage!$B$5),ROUND(ROUND($C$3*Paramètrage!J$6/Paramètrage!J$14,2)*Paramètrage!J$14,2),IF(AND($C$3&lt;Paramètrage!$A$8,$C$3&gt;Paramètrage!$B$6),ROUND(ROUND($C$3*Paramètrage!J$7/Paramètrage!J$14,2)*Paramètrage!J$14,2),IF(AND($C$3&lt;Paramètrage!$A$9,$C$3&gt;Paramètrage!$B$7),ROUND(ROUND($C$3*Paramètrage!J$8/Paramètrage!J$14,2)*Paramètrage!J$14,2),IF(AND($C$3&lt;Paramètrage!$A$10,$C$3&gt;Paramètrage!$B$8),ROUND(ROUND($C$3*Paramètrage!J$9/Paramètrage!J$14,2)*Paramètrage!J$14,2),IF(AND($C$3&lt;Paramètrage!$A$11,$C$3&gt;Paramètrage!$B$9),ROUND(ROUND($C$3*Paramètrage!J$10/Paramètrage!J$14,2)*Paramètrage!J$14,2),IF(ROUND(ROUND($C$3*Paramètrage!J$11/Paramètrage!J$14,2)*Paramètrage!J$14,2)&gt;Paramètrage!J$13,Paramètrage!J$13,ROUND(ROUND($C$3*Paramètrage!J$11/Paramètrage!J$14,2)*Paramètrage!J$14,2)))))))))))</f>
        <v>4.82</v>
      </c>
    </row>
    <row r="12" spans="1:6" ht="20.100000000000001" customHeight="1" thickBot="1" x14ac:dyDescent="0.3">
      <c r="E12" s="12" t="str">
        <f>Paramètrage!K1</f>
        <v>Journée</v>
      </c>
      <c r="F12" s="18">
        <f>IF(AND($C$3&lt;Paramètrage!$A$4,ROUND(ROUND($C$3*Paramètrage!K$3/Paramètrage!K$14,2)*Paramètrage!K$14,2)&lt;Paramètrage!K$12),Paramètrage!K$12,IF(AND($C$3&lt;Paramètrage!$A$4,ROUND(ROUND($C$3*Paramètrage!K$3/Paramètrage!K$14,2)*Paramètrage!K$14,2)&gt;Paramètrage!K$12),ROUND(ROUND($C$3*Paramètrage!K$3/Paramètrage!K$14,2)*Paramètrage!K$14,2),IF(AND($C$3&lt;Paramètrage!$A$5,$C$3&gt;Paramètrage!$B$3),ROUND(ROUND($C$3*Paramètrage!K$4/Paramètrage!K$14,2)*Paramètrage!K$14,2),IF(AND($C$3&lt;Paramètrage!$A$6,$C$3&gt;Paramètrage!$B$4),ROUND(ROUND($C$3*Paramètrage!K$5/Paramètrage!K$14,2)*Paramètrage!K$14,2),IF(AND($C$3&lt;Paramètrage!$A$7,$C$3&gt;Paramètrage!$B$5),ROUND(ROUND($C$3*Paramètrage!K$6/Paramètrage!K$14,2)*Paramètrage!K$14,2),IF(AND($C$3&lt;Paramètrage!$A$8,$C$3&gt;Paramètrage!$B$6),ROUND(ROUND($C$3*Paramètrage!K$7/Paramètrage!K$14,2)*Paramètrage!K$14,2),IF(AND($C$3&lt;Paramètrage!$A$9,$C$3&gt;Paramètrage!$B$7),ROUND(ROUND($C$3*Paramètrage!K$8/Paramètrage!K$14,2)*Paramètrage!K$14,2),IF(AND($C$3&lt;Paramètrage!$A$10,$C$3&gt;Paramètrage!$B$8),ROUND(ROUND($C$3*Paramètrage!K$9/Paramètrage!K$14,2)*Paramètrage!K$14,2),IF(AND($C$3&lt;Paramètrage!$A$11,$C$3&gt;Paramètrage!$B$9),ROUND(ROUND($C$3*Paramètrage!K$10/Paramètrage!K$14,2)*Paramètrage!K$14,2),IF(ROUND(ROUND($C$3*Paramètrage!K$11/Paramètrage!K$14,2)*Paramètrage!K$14,2)&gt;Paramètrage!K$13,Paramètrage!K$13,ROUND(ROUND($C$3*Paramètrage!K$11/Paramètrage!K$14,2)*Paramètrage!K$14,2)))))))))))</f>
        <v>12.04</v>
      </c>
    </row>
    <row r="14" spans="1:6" ht="20.100000000000001" customHeight="1" x14ac:dyDescent="0.25">
      <c r="A14" s="104" t="s">
        <v>20</v>
      </c>
      <c r="B14" s="104"/>
      <c r="C14" s="104"/>
      <c r="D14" s="104"/>
      <c r="E14" s="104"/>
      <c r="F14" s="104"/>
    </row>
    <row r="15" spans="1:6" ht="20.100000000000001" customHeight="1" thickBot="1" x14ac:dyDescent="0.3"/>
    <row r="16" spans="1:6" ht="20.100000000000001" customHeight="1" x14ac:dyDescent="0.25">
      <c r="A16" s="98" t="str">
        <f>A7</f>
        <v>Péri CMLP</v>
      </c>
      <c r="B16" s="99"/>
      <c r="C16" s="100" t="str">
        <f>C7</f>
        <v>Péri Lgs</v>
      </c>
      <c r="D16" s="101"/>
      <c r="E16" s="102" t="str">
        <f t="shared" ref="E16:E21" si="0">E7</f>
        <v>Accueil de Loisirs (Merc et Vac)</v>
      </c>
      <c r="F16" s="103"/>
    </row>
    <row r="17" spans="1:6" ht="20.100000000000001" customHeight="1" x14ac:dyDescent="0.25">
      <c r="A17" s="13" t="str">
        <f>A8</f>
        <v>Matin</v>
      </c>
      <c r="B17" s="14">
        <f>B8</f>
        <v>2.91</v>
      </c>
      <c r="C17" s="15" t="str">
        <f>C8</f>
        <v>Matin</v>
      </c>
      <c r="D17" s="16">
        <f>D8</f>
        <v>2.91</v>
      </c>
      <c r="E17" s="8" t="str">
        <f t="shared" si="0"/>
        <v>Matin</v>
      </c>
      <c r="F17" s="9">
        <f>F8*1.3</f>
        <v>6.6040000000000001</v>
      </c>
    </row>
    <row r="18" spans="1:6" ht="20.100000000000001" customHeight="1" thickBot="1" x14ac:dyDescent="0.3">
      <c r="A18" s="112" t="str">
        <f>A9</f>
        <v>Soir</v>
      </c>
      <c r="B18" s="113">
        <f>B9</f>
        <v>3.74</v>
      </c>
      <c r="C18" s="114" t="s">
        <v>5</v>
      </c>
      <c r="D18" s="115">
        <f>D9</f>
        <v>3.32</v>
      </c>
      <c r="E18" s="109" t="str">
        <f t="shared" si="0"/>
        <v>Matin Avec repas</v>
      </c>
      <c r="F18" s="110">
        <f>F9*1.3</f>
        <v>9.3859999999999992</v>
      </c>
    </row>
    <row r="19" spans="1:6" ht="20.100000000000001" customHeight="1" x14ac:dyDescent="0.25">
      <c r="E19" s="17" t="str">
        <f t="shared" si="0"/>
        <v>Après-Midi Avec Repas</v>
      </c>
      <c r="F19" s="11">
        <f>F10*1.3</f>
        <v>9.048</v>
      </c>
    </row>
    <row r="20" spans="1:6" ht="20.100000000000001" customHeight="1" x14ac:dyDescent="0.25">
      <c r="E20" s="111" t="str">
        <f t="shared" si="0"/>
        <v>Après-Midi</v>
      </c>
      <c r="F20" s="110">
        <f>F11*1.3</f>
        <v>6.2660000000000009</v>
      </c>
    </row>
    <row r="21" spans="1:6" ht="20.100000000000001" customHeight="1" thickBot="1" x14ac:dyDescent="0.3">
      <c r="E21" s="12" t="str">
        <f t="shared" si="0"/>
        <v>Journée</v>
      </c>
      <c r="F21" s="18">
        <f>F12*1.3</f>
        <v>15.651999999999999</v>
      </c>
    </row>
    <row r="23" spans="1:6" ht="20.100000000000001" customHeight="1" x14ac:dyDescent="0.25">
      <c r="A23" s="104" t="s">
        <v>26</v>
      </c>
      <c r="B23" s="104"/>
      <c r="C23" s="104"/>
      <c r="D23" s="104"/>
      <c r="E23" s="104"/>
      <c r="F23" s="104"/>
    </row>
    <row r="25" spans="1:6" ht="20.100000000000001" customHeight="1" x14ac:dyDescent="0.25">
      <c r="A25" s="76" t="s">
        <v>16</v>
      </c>
      <c r="B25" s="76"/>
      <c r="C25" s="76"/>
      <c r="D25" s="76"/>
      <c r="E25" s="76"/>
      <c r="F25" s="76"/>
    </row>
    <row r="26" spans="1:6" ht="20.100000000000001" customHeight="1" x14ac:dyDescent="0.25">
      <c r="A26" s="20" t="s">
        <v>17</v>
      </c>
      <c r="B26" s="20"/>
      <c r="C26" s="20"/>
      <c r="D26" s="20"/>
      <c r="E26" s="20"/>
      <c r="F26" s="20"/>
    </row>
    <row r="27" spans="1:6" ht="40.5" customHeight="1" thickBot="1" x14ac:dyDescent="0.3">
      <c r="A27" s="77" t="s">
        <v>24</v>
      </c>
      <c r="B27" s="77"/>
      <c r="C27" s="77"/>
      <c r="D27" s="77"/>
      <c r="E27" s="77"/>
      <c r="F27" s="77"/>
    </row>
    <row r="28" spans="1:6" ht="20.100000000000001" customHeight="1" x14ac:dyDescent="0.25">
      <c r="A28" s="98" t="str">
        <f>E16</f>
        <v>Accueil de Loisirs (Merc et Vac)</v>
      </c>
      <c r="B28" s="105"/>
      <c r="C28" s="103"/>
    </row>
    <row r="29" spans="1:6" ht="20.100000000000001" customHeight="1" x14ac:dyDescent="0.25">
      <c r="A29" s="78" t="str">
        <f>E17</f>
        <v>Matin</v>
      </c>
      <c r="B29" s="79"/>
      <c r="C29" s="19">
        <f>Paramètrage!G12</f>
        <v>1.43</v>
      </c>
    </row>
    <row r="30" spans="1:6" ht="20.100000000000001" customHeight="1" x14ac:dyDescent="0.25">
      <c r="A30" s="116" t="str">
        <f t="shared" ref="A30:A32" si="1">E18</f>
        <v>Matin Avec repas</v>
      </c>
      <c r="B30" s="117"/>
      <c r="C30" s="110">
        <f>Paramètrage!H12</f>
        <v>2.0299999999999998</v>
      </c>
    </row>
    <row r="31" spans="1:6" ht="20.100000000000001" customHeight="1" x14ac:dyDescent="0.25">
      <c r="A31" s="72" t="str">
        <f t="shared" si="1"/>
        <v>Après-Midi Avec Repas</v>
      </c>
      <c r="B31" s="73"/>
      <c r="C31" s="11">
        <f>Paramètrage!I12</f>
        <v>1.95</v>
      </c>
    </row>
    <row r="32" spans="1:6" ht="20.100000000000001" customHeight="1" x14ac:dyDescent="0.25">
      <c r="A32" s="116" t="str">
        <f t="shared" si="1"/>
        <v>Après-Midi</v>
      </c>
      <c r="B32" s="117"/>
      <c r="C32" s="110">
        <f>Paramètrage!J12</f>
        <v>1.35</v>
      </c>
    </row>
    <row r="33" spans="1:3" ht="20.100000000000001" customHeight="1" thickBot="1" x14ac:dyDescent="0.3">
      <c r="A33" s="74" t="str">
        <f>E21</f>
        <v>Journée</v>
      </c>
      <c r="B33" s="75"/>
      <c r="C33" s="18">
        <f>Paramètrage!K12</f>
        <v>3.38</v>
      </c>
    </row>
  </sheetData>
  <sheetProtection algorithmName="SHA-512" hashValue="d57an9/+yswaktbBmjnT/lf7GeDInI5ekiR4UwNt9op+WzrHedD14+rADBakjWgvxDw6HSjoPGQSdwa4pnnRng==" saltValue="Exr4pvQ8PlBfH+Z9G+mtDw==" spinCount="100000" sheet="1" objects="1" scenarios="1"/>
  <mergeCells count="19">
    <mergeCell ref="A14:F14"/>
    <mergeCell ref="A23:F23"/>
    <mergeCell ref="A1:F1"/>
    <mergeCell ref="A2:F2"/>
    <mergeCell ref="A7:B7"/>
    <mergeCell ref="C7:D7"/>
    <mergeCell ref="E7:F7"/>
    <mergeCell ref="A5:F5"/>
    <mergeCell ref="A16:B16"/>
    <mergeCell ref="C16:D16"/>
    <mergeCell ref="E16:F16"/>
    <mergeCell ref="A32:B32"/>
    <mergeCell ref="A33:B33"/>
    <mergeCell ref="A25:F25"/>
    <mergeCell ref="A27:F27"/>
    <mergeCell ref="A28:C28"/>
    <mergeCell ref="A29:B29"/>
    <mergeCell ref="A30:B30"/>
    <mergeCell ref="A31:B3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&amp;LCentre Social de la Douve&amp;C&amp;"-,Gras"&amp;14Tarif pour la Famille :&amp;RLe &amp;D</oddHead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47A59-D8C9-473D-8A32-59C21CB8BBB7}">
  <dimension ref="A1:L14"/>
  <sheetViews>
    <sheetView workbookViewId="0">
      <selection activeCell="E18" sqref="E18"/>
    </sheetView>
  </sheetViews>
  <sheetFormatPr baseColWidth="10" defaultRowHeight="20.100000000000001" customHeight="1" x14ac:dyDescent="0.25"/>
  <cols>
    <col min="1" max="7" width="11.42578125" style="21"/>
    <col min="8" max="8" width="17" style="21" customWidth="1"/>
    <col min="9" max="9" width="21" style="21" customWidth="1"/>
    <col min="10" max="16384" width="11.42578125" style="21"/>
  </cols>
  <sheetData>
    <row r="1" spans="1:12" s="43" customFormat="1" ht="20.100000000000001" customHeight="1" x14ac:dyDescent="0.25">
      <c r="A1" s="82" t="s">
        <v>0</v>
      </c>
      <c r="B1" s="83"/>
      <c r="C1" s="92" t="s">
        <v>3</v>
      </c>
      <c r="D1" s="93"/>
      <c r="E1" s="94" t="s">
        <v>6</v>
      </c>
      <c r="F1" s="83"/>
      <c r="G1" s="92" t="s">
        <v>7</v>
      </c>
      <c r="H1" s="95"/>
      <c r="I1" s="95"/>
      <c r="J1" s="95"/>
      <c r="K1" s="96" t="s">
        <v>9</v>
      </c>
      <c r="L1" s="90" t="s">
        <v>18</v>
      </c>
    </row>
    <row r="2" spans="1:12" s="50" customFormat="1" ht="20.100000000000001" customHeight="1" x14ac:dyDescent="0.25">
      <c r="A2" s="44" t="s">
        <v>1</v>
      </c>
      <c r="B2" s="45" t="s">
        <v>2</v>
      </c>
      <c r="C2" s="46" t="s">
        <v>4</v>
      </c>
      <c r="D2" s="47" t="s">
        <v>5</v>
      </c>
      <c r="E2" s="48" t="s">
        <v>4</v>
      </c>
      <c r="F2" s="45" t="s">
        <v>5</v>
      </c>
      <c r="G2" s="46" t="s">
        <v>4</v>
      </c>
      <c r="H2" s="49" t="s">
        <v>13</v>
      </c>
      <c r="I2" s="49" t="s">
        <v>14</v>
      </c>
      <c r="J2" s="49" t="s">
        <v>8</v>
      </c>
      <c r="K2" s="97"/>
      <c r="L2" s="91"/>
    </row>
    <row r="3" spans="1:12" ht="20.100000000000001" customHeight="1" x14ac:dyDescent="0.25">
      <c r="A3" s="22">
        <v>1</v>
      </c>
      <c r="B3" s="23">
        <v>600</v>
      </c>
      <c r="C3" s="24">
        <v>2.17</v>
      </c>
      <c r="D3" s="25">
        <v>2.79</v>
      </c>
      <c r="E3" s="8">
        <v>2.17</v>
      </c>
      <c r="F3" s="23">
        <v>2.48</v>
      </c>
      <c r="G3" s="26">
        <v>3.8E-3</v>
      </c>
      <c r="H3" s="27">
        <v>5.4000000000000003E-3</v>
      </c>
      <c r="I3" s="27">
        <v>5.1999999999999998E-3</v>
      </c>
      <c r="J3" s="27">
        <v>3.5999999999999999E-3</v>
      </c>
      <c r="K3" s="52">
        <v>8.9999999999999993E-3</v>
      </c>
      <c r="L3" s="28">
        <f>K3/11.25</f>
        <v>7.9999999999999993E-4</v>
      </c>
    </row>
    <row r="4" spans="1:12" ht="20.100000000000001" customHeight="1" x14ac:dyDescent="0.25">
      <c r="A4" s="17">
        <v>601</v>
      </c>
      <c r="B4" s="37">
        <v>680</v>
      </c>
      <c r="C4" s="38">
        <v>2.29</v>
      </c>
      <c r="D4" s="39">
        <v>2.95</v>
      </c>
      <c r="E4" s="10">
        <v>2.29</v>
      </c>
      <c r="F4" s="37">
        <v>2.62</v>
      </c>
      <c r="G4" s="40">
        <f>G3</f>
        <v>3.8E-3</v>
      </c>
      <c r="H4" s="41">
        <f t="shared" ref="H4:K6" si="0">H3</f>
        <v>5.4000000000000003E-3</v>
      </c>
      <c r="I4" s="41">
        <f t="shared" si="0"/>
        <v>5.1999999999999998E-3</v>
      </c>
      <c r="J4" s="41">
        <f t="shared" si="0"/>
        <v>3.5999999999999999E-3</v>
      </c>
      <c r="K4" s="53">
        <f>K3</f>
        <v>8.9999999999999993E-3</v>
      </c>
      <c r="L4" s="42">
        <f t="shared" ref="L4:L13" si="1">K4/11.25</f>
        <v>7.9999999999999993E-4</v>
      </c>
    </row>
    <row r="5" spans="1:12" ht="20.100000000000001" customHeight="1" x14ac:dyDescent="0.25">
      <c r="A5" s="17">
        <v>681</v>
      </c>
      <c r="B5" s="37">
        <v>770</v>
      </c>
      <c r="C5" s="38">
        <v>2.4900000000000002</v>
      </c>
      <c r="D5" s="39">
        <v>3.2</v>
      </c>
      <c r="E5" s="10">
        <v>2.4900000000000002</v>
      </c>
      <c r="F5" s="37">
        <v>2.84</v>
      </c>
      <c r="G5" s="40">
        <f>G4</f>
        <v>3.8E-3</v>
      </c>
      <c r="H5" s="41">
        <f t="shared" si="0"/>
        <v>5.4000000000000003E-3</v>
      </c>
      <c r="I5" s="41">
        <f t="shared" si="0"/>
        <v>5.1999999999999998E-3</v>
      </c>
      <c r="J5" s="41">
        <f t="shared" si="0"/>
        <v>3.5999999999999999E-3</v>
      </c>
      <c r="K5" s="53">
        <f t="shared" si="0"/>
        <v>8.9999999999999993E-3</v>
      </c>
      <c r="L5" s="42">
        <f t="shared" si="1"/>
        <v>7.9999999999999993E-4</v>
      </c>
    </row>
    <row r="6" spans="1:12" ht="20.100000000000001" customHeight="1" x14ac:dyDescent="0.25">
      <c r="A6" s="17">
        <v>771</v>
      </c>
      <c r="B6" s="37">
        <v>830</v>
      </c>
      <c r="C6" s="38">
        <v>2.71</v>
      </c>
      <c r="D6" s="39">
        <v>3.49</v>
      </c>
      <c r="E6" s="10">
        <v>2.71</v>
      </c>
      <c r="F6" s="37">
        <v>3.1</v>
      </c>
      <c r="G6" s="40">
        <f>G5</f>
        <v>3.8E-3</v>
      </c>
      <c r="H6" s="41">
        <f t="shared" si="0"/>
        <v>5.4000000000000003E-3</v>
      </c>
      <c r="I6" s="41">
        <f t="shared" si="0"/>
        <v>5.1999999999999998E-3</v>
      </c>
      <c r="J6" s="41">
        <f t="shared" si="0"/>
        <v>3.5999999999999999E-3</v>
      </c>
      <c r="K6" s="53">
        <f>K5</f>
        <v>8.9999999999999993E-3</v>
      </c>
      <c r="L6" s="42">
        <f t="shared" si="1"/>
        <v>7.9999999999999993E-4</v>
      </c>
    </row>
    <row r="7" spans="1:12" ht="20.100000000000001" customHeight="1" x14ac:dyDescent="0.25">
      <c r="A7" s="17">
        <v>831</v>
      </c>
      <c r="B7" s="37">
        <v>970</v>
      </c>
      <c r="C7" s="38">
        <v>2.71</v>
      </c>
      <c r="D7" s="39">
        <v>3.49</v>
      </c>
      <c r="E7" s="10">
        <v>2.71</v>
      </c>
      <c r="F7" s="37">
        <v>3.1</v>
      </c>
      <c r="G7" s="40">
        <v>4.8925000000000001E-3</v>
      </c>
      <c r="H7" s="41">
        <v>6.9525000000000003E-3</v>
      </c>
      <c r="I7" s="41">
        <v>6.6950000000000004E-3</v>
      </c>
      <c r="J7" s="41">
        <v>4.6350000000000002E-3</v>
      </c>
      <c r="K7" s="53">
        <v>1.1587500000000001E-2</v>
      </c>
      <c r="L7" s="42">
        <f>K7/11.25</f>
        <v>1.0300000000000001E-3</v>
      </c>
    </row>
    <row r="8" spans="1:12" ht="20.100000000000001" customHeight="1" x14ac:dyDescent="0.25">
      <c r="A8" s="57">
        <v>971</v>
      </c>
      <c r="B8" s="58">
        <v>1100</v>
      </c>
      <c r="C8" s="59">
        <v>2.91</v>
      </c>
      <c r="D8" s="60">
        <v>3.74</v>
      </c>
      <c r="E8" s="61">
        <v>2.91</v>
      </c>
      <c r="F8" s="58">
        <v>3.32</v>
      </c>
      <c r="G8" s="62">
        <v>5.0350000000000004E-3</v>
      </c>
      <c r="H8" s="63">
        <v>7.1549999999999999E-3</v>
      </c>
      <c r="I8" s="63">
        <v>6.8900000000000003E-3</v>
      </c>
      <c r="J8" s="63">
        <v>4.7699999999999999E-3</v>
      </c>
      <c r="K8" s="64">
        <v>1.1925E-2</v>
      </c>
      <c r="L8" s="42">
        <f t="shared" si="1"/>
        <v>1.06E-3</v>
      </c>
    </row>
    <row r="9" spans="1:12" ht="20.100000000000001" customHeight="1" x14ac:dyDescent="0.25">
      <c r="A9" s="65">
        <v>1101</v>
      </c>
      <c r="B9" s="66">
        <v>1300</v>
      </c>
      <c r="C9" s="67">
        <v>2.91</v>
      </c>
      <c r="D9" s="68">
        <v>3.74</v>
      </c>
      <c r="E9" s="69">
        <v>2.91</v>
      </c>
      <c r="F9" s="66">
        <v>3.32</v>
      </c>
      <c r="G9" s="62">
        <v>5.0825000000000002E-3</v>
      </c>
      <c r="H9" s="63">
        <v>7.2224999999999998E-3</v>
      </c>
      <c r="I9" s="63">
        <v>6.9550000000000002E-3</v>
      </c>
      <c r="J9" s="63">
        <v>4.8149999999999998E-3</v>
      </c>
      <c r="K9" s="70">
        <v>1.20375E-2</v>
      </c>
      <c r="L9" s="42">
        <f t="shared" si="1"/>
        <v>1.07E-3</v>
      </c>
    </row>
    <row r="10" spans="1:12" ht="20.100000000000001" customHeight="1" x14ac:dyDescent="0.25">
      <c r="A10" s="65">
        <v>1301</v>
      </c>
      <c r="B10" s="66">
        <v>1500</v>
      </c>
      <c r="C10" s="67">
        <v>2.91</v>
      </c>
      <c r="D10" s="68">
        <v>3.74</v>
      </c>
      <c r="E10" s="69">
        <v>2.91</v>
      </c>
      <c r="F10" s="66">
        <v>3.32</v>
      </c>
      <c r="G10" s="62">
        <v>5.13E-3</v>
      </c>
      <c r="H10" s="63">
        <v>7.2899999999999996E-3</v>
      </c>
      <c r="I10" s="63">
        <v>7.0200000000000002E-3</v>
      </c>
      <c r="J10" s="63">
        <v>4.8599999999999997E-3</v>
      </c>
      <c r="K10" s="70">
        <v>1.2149999999999999E-2</v>
      </c>
      <c r="L10" s="42">
        <f t="shared" si="1"/>
        <v>1.08E-3</v>
      </c>
    </row>
    <row r="11" spans="1:12" ht="20.100000000000001" customHeight="1" x14ac:dyDescent="0.25">
      <c r="A11" s="29">
        <v>1501</v>
      </c>
      <c r="B11" s="30"/>
      <c r="C11" s="31">
        <v>2.91</v>
      </c>
      <c r="D11" s="32">
        <v>3.74</v>
      </c>
      <c r="E11" s="33">
        <v>2.91</v>
      </c>
      <c r="F11" s="30">
        <v>3.32</v>
      </c>
      <c r="G11" s="34">
        <v>5.1774999999999998E-3</v>
      </c>
      <c r="H11" s="35">
        <v>7.3575000000000003E-3</v>
      </c>
      <c r="I11" s="35">
        <v>7.0850000000000002E-3</v>
      </c>
      <c r="J11" s="35">
        <v>4.9049999999999996E-3</v>
      </c>
      <c r="K11" s="54">
        <v>1.2262500000000001E-2</v>
      </c>
      <c r="L11" s="36">
        <f t="shared" si="1"/>
        <v>1.09E-3</v>
      </c>
    </row>
    <row r="12" spans="1:12" ht="20.100000000000001" customHeight="1" x14ac:dyDescent="0.25">
      <c r="A12" s="84" t="s">
        <v>10</v>
      </c>
      <c r="B12" s="85"/>
      <c r="C12" s="88"/>
      <c r="D12" s="85"/>
      <c r="E12" s="88"/>
      <c r="F12" s="85"/>
      <c r="G12" s="3">
        <v>1.43</v>
      </c>
      <c r="H12" s="2">
        <v>2.0299999999999998</v>
      </c>
      <c r="I12" s="2">
        <v>1.95</v>
      </c>
      <c r="J12" s="2">
        <v>1.35</v>
      </c>
      <c r="K12" s="55">
        <v>3.38</v>
      </c>
      <c r="L12" s="5">
        <f t="shared" si="1"/>
        <v>0.30044444444444446</v>
      </c>
    </row>
    <row r="13" spans="1:12" ht="20.100000000000001" customHeight="1" thickBot="1" x14ac:dyDescent="0.3">
      <c r="A13" s="86" t="s">
        <v>11</v>
      </c>
      <c r="B13" s="87"/>
      <c r="C13" s="89"/>
      <c r="D13" s="87"/>
      <c r="E13" s="89"/>
      <c r="F13" s="87"/>
      <c r="G13" s="4">
        <v>7.79</v>
      </c>
      <c r="H13" s="6">
        <v>11.07</v>
      </c>
      <c r="I13" s="6">
        <v>10.66</v>
      </c>
      <c r="J13" s="6">
        <v>7.38</v>
      </c>
      <c r="K13" s="56">
        <v>18.45</v>
      </c>
      <c r="L13" s="7">
        <f t="shared" si="1"/>
        <v>1.64</v>
      </c>
    </row>
    <row r="14" spans="1:12" ht="20.100000000000001" customHeight="1" x14ac:dyDescent="0.25">
      <c r="E14" s="21" t="s">
        <v>21</v>
      </c>
      <c r="G14" s="21">
        <v>4.75</v>
      </c>
      <c r="H14" s="21">
        <v>6.75</v>
      </c>
      <c r="I14" s="21">
        <v>6.5</v>
      </c>
      <c r="J14" s="21">
        <v>4.5</v>
      </c>
      <c r="K14" s="21">
        <v>11.25</v>
      </c>
      <c r="L14" s="21" t="s">
        <v>22</v>
      </c>
    </row>
  </sheetData>
  <mergeCells count="12">
    <mergeCell ref="L1:L2"/>
    <mergeCell ref="C1:D1"/>
    <mergeCell ref="E1:F1"/>
    <mergeCell ref="G1:J1"/>
    <mergeCell ref="K1:K2"/>
    <mergeCell ref="A1:B1"/>
    <mergeCell ref="A12:B12"/>
    <mergeCell ref="A13:B13"/>
    <mergeCell ref="C12:D12"/>
    <mergeCell ref="E12:F12"/>
    <mergeCell ref="E13:F13"/>
    <mergeCell ref="C13:D13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&amp;LCentre Social de la Douve de Langeais&amp;C&amp;"-,Gras"Paramétrage applicable à compter de septembre 2020&amp;RLe &amp;D</oddHeader>
    <oddFooter>&amp;Z&amp;F&amp;RPage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</vt:lpstr>
      <vt:lpstr>Paramètrage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Ondet</dc:creator>
  <cp:lastModifiedBy>Gerald Ondet</cp:lastModifiedBy>
  <cp:lastPrinted>2020-06-23T12:46:43Z</cp:lastPrinted>
  <dcterms:created xsi:type="dcterms:W3CDTF">2019-07-26T05:26:48Z</dcterms:created>
  <dcterms:modified xsi:type="dcterms:W3CDTF">2024-03-12T11:39:26Z</dcterms:modified>
</cp:coreProperties>
</file>